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icesiedu.sharepoint.com/sites/LibroMECO/Documentos compartidos/Libro MECO/Pagina web/Ejercicios/"/>
    </mc:Choice>
  </mc:AlternateContent>
  <xr:revisionPtr revIDLastSave="232" documentId="13_ncr:1_{3E861A82-D5F8-4A79-8799-15D3EE6338B7}" xr6:coauthVersionLast="47" xr6:coauthVersionMax="47" xr10:uidLastSave="{2E02A6AC-62F0-467C-B549-929332B0153A}"/>
  <bookViews>
    <workbookView xWindow="-120" yWindow="-120" windowWidth="29040" windowHeight="15840" xr2:uid="{00000000-000D-0000-FFFF-FFFF00000000}"/>
  </bookViews>
  <sheets>
    <sheet name="Índice" sheetId="2" r:id="rId1"/>
    <sheet name="Ejercicios" sheetId="3" r:id="rId2"/>
    <sheet name="Rta_4.1" sheetId="4" r:id="rId3"/>
    <sheet name="Rta_4.2" sheetId="5" r:id="rId4"/>
    <sheet name="Rta_4.3" sheetId="6" r:id="rId5"/>
    <sheet name="Rta_4.4" sheetId="7" r:id="rId6"/>
    <sheet name="Rta_4.5" sheetId="8" r:id="rId7"/>
    <sheet name="Rta_4.6" sheetId="9" r:id="rId8"/>
    <sheet name="Rta_4.7" sheetId="10" r:id="rId9"/>
    <sheet name="Rta_4.8" sheetId="11" r:id="rId10"/>
    <sheet name="Rta_4.9" sheetId="12" r:id="rId11"/>
    <sheet name="Rta_4.10" sheetId="13" r:id="rId12"/>
    <sheet name="Rta_4.11" sheetId="14" r:id="rId13"/>
    <sheet name="Fuentes" sheetId="15"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6" l="1"/>
  <c r="F29" i="14"/>
  <c r="F43" i="14"/>
  <c r="F39" i="14"/>
  <c r="F35" i="14"/>
  <c r="F33" i="14"/>
  <c r="I26" i="13"/>
  <c r="G26" i="13"/>
  <c r="F26" i="13"/>
  <c r="H26" i="13" s="1"/>
  <c r="I25" i="13"/>
  <c r="G25" i="13"/>
  <c r="F25" i="13"/>
  <c r="H25" i="13" s="1"/>
  <c r="I24" i="13"/>
  <c r="G24" i="13"/>
  <c r="F24" i="13"/>
  <c r="H24" i="13" s="1"/>
  <c r="I23" i="13"/>
  <c r="G23" i="13"/>
  <c r="F23" i="13"/>
  <c r="H23" i="13" s="1"/>
  <c r="I22" i="13"/>
  <c r="G22" i="13"/>
  <c r="F22" i="13"/>
  <c r="H22" i="13" s="1"/>
  <c r="I21" i="13"/>
  <c r="G21" i="13"/>
  <c r="F21" i="13"/>
  <c r="H21" i="13" s="1"/>
  <c r="I20" i="13"/>
  <c r="G20" i="13"/>
  <c r="F20" i="13"/>
  <c r="H20" i="13" s="1"/>
  <c r="I19" i="13"/>
  <c r="G19" i="13"/>
  <c r="F19" i="13"/>
  <c r="H19" i="13" s="1"/>
  <c r="I18" i="13"/>
  <c r="G18" i="13"/>
  <c r="F18" i="13"/>
  <c r="H18" i="13" s="1"/>
  <c r="I17" i="13"/>
  <c r="I27" i="13" s="1"/>
  <c r="G17" i="13"/>
  <c r="G27" i="13" s="1"/>
  <c r="F17" i="13"/>
  <c r="F27" i="13" s="1"/>
  <c r="H32" i="12"/>
  <c r="H30" i="12"/>
  <c r="G27" i="12"/>
  <c r="I27" i="12" s="1"/>
  <c r="F27" i="12"/>
  <c r="H27" i="12" s="1"/>
  <c r="G26" i="12"/>
  <c r="I26" i="12" s="1"/>
  <c r="F26" i="12"/>
  <c r="H26" i="12" s="1"/>
  <c r="H25" i="12"/>
  <c r="G25" i="12"/>
  <c r="I25" i="12" s="1"/>
  <c r="F25" i="12"/>
  <c r="G24" i="12"/>
  <c r="I24" i="12" s="1"/>
  <c r="F24" i="12"/>
  <c r="H24" i="12" s="1"/>
  <c r="G23" i="12"/>
  <c r="I23" i="12" s="1"/>
  <c r="F23" i="12"/>
  <c r="H23" i="12" s="1"/>
  <c r="G22" i="12"/>
  <c r="I22" i="12" s="1"/>
  <c r="F22" i="12"/>
  <c r="H22" i="12" s="1"/>
  <c r="H21" i="12"/>
  <c r="G21" i="12"/>
  <c r="I21" i="12" s="1"/>
  <c r="F21" i="12"/>
  <c r="H20" i="12"/>
  <c r="G20" i="12"/>
  <c r="I20" i="12" s="1"/>
  <c r="I28" i="12" s="1"/>
  <c r="J32" i="12" s="1"/>
  <c r="F20" i="12"/>
  <c r="G19" i="12"/>
  <c r="I19" i="12" s="1"/>
  <c r="F19" i="12"/>
  <c r="H19" i="12" s="1"/>
  <c r="G18" i="12"/>
  <c r="I18" i="12" s="1"/>
  <c r="F18" i="12"/>
  <c r="H18" i="12" s="1"/>
  <c r="H28" i="12" s="1"/>
  <c r="J30" i="12" s="1"/>
  <c r="G28" i="11"/>
  <c r="I28" i="11" s="1"/>
  <c r="F28" i="11"/>
  <c r="H28" i="11" s="1"/>
  <c r="G27" i="11"/>
  <c r="I27" i="11" s="1"/>
  <c r="F27" i="11"/>
  <c r="H27" i="11" s="1"/>
  <c r="G26" i="11"/>
  <c r="I26" i="11" s="1"/>
  <c r="F26" i="11"/>
  <c r="H26" i="11" s="1"/>
  <c r="H25" i="11"/>
  <c r="G25" i="11"/>
  <c r="I25" i="11" s="1"/>
  <c r="F25" i="11"/>
  <c r="H24" i="11"/>
  <c r="G24" i="11"/>
  <c r="I24" i="11" s="1"/>
  <c r="F24" i="11"/>
  <c r="G23" i="11"/>
  <c r="I23" i="11" s="1"/>
  <c r="F23" i="11"/>
  <c r="H23" i="11" s="1"/>
  <c r="G22" i="11"/>
  <c r="I22" i="11" s="1"/>
  <c r="F22" i="11"/>
  <c r="H22" i="11" s="1"/>
  <c r="H21" i="11"/>
  <c r="G21" i="11"/>
  <c r="I21" i="11" s="1"/>
  <c r="F21" i="11"/>
  <c r="H20" i="11"/>
  <c r="G20" i="11"/>
  <c r="I20" i="11" s="1"/>
  <c r="F20" i="11"/>
  <c r="G19" i="11"/>
  <c r="I19" i="11" s="1"/>
  <c r="F19" i="11"/>
  <c r="F29" i="11" s="1"/>
  <c r="C30" i="9"/>
  <c r="E29" i="9"/>
  <c r="F29" i="9" s="1"/>
  <c r="G29" i="9" s="1"/>
  <c r="H29" i="9" s="1"/>
  <c r="E27" i="9"/>
  <c r="F27" i="9" s="1"/>
  <c r="G27" i="9" s="1"/>
  <c r="E26" i="9"/>
  <c r="F26" i="9" s="1"/>
  <c r="G26" i="9" s="1"/>
  <c r="C23" i="9"/>
  <c r="E20" i="9" s="1"/>
  <c r="E19" i="9"/>
  <c r="F19" i="9" s="1"/>
  <c r="G19" i="9" s="1"/>
  <c r="C47" i="8"/>
  <c r="E46" i="8"/>
  <c r="F46" i="8" s="1"/>
  <c r="G46" i="8" s="1"/>
  <c r="H46" i="8" s="1"/>
  <c r="G45" i="8"/>
  <c r="E45" i="8"/>
  <c r="F45" i="8" s="1"/>
  <c r="E44" i="8"/>
  <c r="F44" i="8" s="1"/>
  <c r="G44" i="8" s="1"/>
  <c r="G43" i="8"/>
  <c r="E43" i="8"/>
  <c r="F43" i="8" s="1"/>
  <c r="C40" i="8"/>
  <c r="E37" i="8" s="1"/>
  <c r="E36" i="7"/>
  <c r="E34" i="7"/>
  <c r="H33" i="7"/>
  <c r="H32" i="7"/>
  <c r="I32" i="7" s="1"/>
  <c r="J32" i="7" s="1"/>
  <c r="J31" i="7"/>
  <c r="I31" i="7"/>
  <c r="H31" i="7"/>
  <c r="F31" i="7"/>
  <c r="G31" i="7" s="1"/>
  <c r="H30" i="7"/>
  <c r="I30" i="7" s="1"/>
  <c r="F30" i="7"/>
  <c r="G30" i="7" s="1"/>
  <c r="H29" i="7"/>
  <c r="H28" i="7"/>
  <c r="I28" i="7" s="1"/>
  <c r="J28" i="7" s="1"/>
  <c r="J27" i="7"/>
  <c r="I27" i="7"/>
  <c r="H27" i="7"/>
  <c r="F27" i="7"/>
  <c r="G27" i="7" s="1"/>
  <c r="H26" i="7"/>
  <c r="I26" i="7" s="1"/>
  <c r="F26" i="7"/>
  <c r="G26" i="7" s="1"/>
  <c r="D28" i="6"/>
  <c r="C28" i="6"/>
  <c r="E27" i="6"/>
  <c r="E26" i="6"/>
  <c r="E25" i="6"/>
  <c r="E24" i="6"/>
  <c r="E23" i="6"/>
  <c r="E22" i="6"/>
  <c r="E21" i="6"/>
  <c r="E20" i="6"/>
  <c r="E19" i="6"/>
  <c r="F18" i="6"/>
  <c r="H18" i="6" s="1"/>
  <c r="D27" i="5"/>
  <c r="C27" i="5"/>
  <c r="E26" i="5"/>
  <c r="E25" i="5"/>
  <c r="E24" i="5"/>
  <c r="E23" i="5"/>
  <c r="E22" i="5"/>
  <c r="E21" i="5"/>
  <c r="E20" i="5"/>
  <c r="E19" i="5"/>
  <c r="F18" i="5"/>
  <c r="F19" i="5" s="1"/>
  <c r="H19" i="5" s="1"/>
  <c r="E18" i="5"/>
  <c r="H17" i="5"/>
  <c r="F17" i="5"/>
  <c r="E17" i="5"/>
  <c r="E27" i="4"/>
  <c r="G17" i="4" s="1"/>
  <c r="D27" i="4"/>
  <c r="F17" i="4"/>
  <c r="H17" i="4" s="1"/>
  <c r="B28" i="3"/>
  <c r="B34" i="3" s="1"/>
  <c r="H24" i="3"/>
  <c r="G24" i="3"/>
  <c r="I17" i="4" l="1"/>
  <c r="G18" i="4"/>
  <c r="G19" i="4" s="1"/>
  <c r="G20" i="4" s="1"/>
  <c r="I20" i="4" s="1"/>
  <c r="E28" i="6"/>
  <c r="E27" i="5"/>
  <c r="F37" i="8"/>
  <c r="G37" i="8" s="1"/>
  <c r="H37" i="8" s="1"/>
  <c r="J17" i="4"/>
  <c r="F20" i="9"/>
  <c r="G20" i="9" s="1"/>
  <c r="H20" i="9" s="1"/>
  <c r="F33" i="7"/>
  <c r="G33" i="7" s="1"/>
  <c r="F29" i="7"/>
  <c r="G29" i="7" s="1"/>
  <c r="F18" i="4"/>
  <c r="F19" i="4" s="1"/>
  <c r="F20" i="5"/>
  <c r="F19" i="6"/>
  <c r="F28" i="7"/>
  <c r="G28" i="7" s="1"/>
  <c r="G34" i="7" s="1"/>
  <c r="F32" i="7"/>
  <c r="G32" i="7" s="1"/>
  <c r="E39" i="8"/>
  <c r="H45" i="8"/>
  <c r="C48" i="8"/>
  <c r="D47" i="8" s="1"/>
  <c r="E22" i="9"/>
  <c r="D23" i="9"/>
  <c r="C31" i="9"/>
  <c r="D30" i="9" s="1"/>
  <c r="I29" i="11"/>
  <c r="E36" i="8"/>
  <c r="H18" i="5"/>
  <c r="G18" i="6"/>
  <c r="G19" i="6" s="1"/>
  <c r="J29" i="7"/>
  <c r="J33" i="7"/>
  <c r="E38" i="8"/>
  <c r="H44" i="8"/>
  <c r="E47" i="8"/>
  <c r="E21" i="9"/>
  <c r="E23" i="9"/>
  <c r="H27" i="9"/>
  <c r="H19" i="11"/>
  <c r="H29" i="11" s="1"/>
  <c r="H17" i="13"/>
  <c r="H27" i="13" s="1"/>
  <c r="H19" i="9"/>
  <c r="G17" i="5"/>
  <c r="J26" i="7"/>
  <c r="J34" i="7" s="1"/>
  <c r="I29" i="7"/>
  <c r="J30" i="7"/>
  <c r="I33" i="7"/>
  <c r="H43" i="8"/>
  <c r="H47" i="8" s="1"/>
  <c r="H26" i="9"/>
  <c r="E28" i="9"/>
  <c r="E30" i="9" s="1"/>
  <c r="G29" i="11"/>
  <c r="F47" i="14"/>
  <c r="I19" i="4" l="1"/>
  <c r="I18" i="4"/>
  <c r="G20" i="6"/>
  <c r="J30" i="9"/>
  <c r="J31" i="9" s="1"/>
  <c r="J47" i="8"/>
  <c r="I47" i="8"/>
  <c r="H21" i="9"/>
  <c r="F21" i="9"/>
  <c r="G21" i="9" s="1"/>
  <c r="E40" i="8"/>
  <c r="F36" i="8"/>
  <c r="G36" i="8" s="1"/>
  <c r="H36" i="8" s="1"/>
  <c r="H40" i="8" s="1"/>
  <c r="J23" i="9"/>
  <c r="I18" i="5"/>
  <c r="J18" i="5" s="1"/>
  <c r="I17" i="5"/>
  <c r="J17" i="5" s="1"/>
  <c r="F22" i="9"/>
  <c r="G22" i="9" s="1"/>
  <c r="H22" i="9" s="1"/>
  <c r="H23" i="9" s="1"/>
  <c r="I23" i="9" s="1"/>
  <c r="D40" i="8"/>
  <c r="H19" i="6"/>
  <c r="F20" i="6"/>
  <c r="H18" i="4"/>
  <c r="J18" i="4" s="1"/>
  <c r="G18" i="5"/>
  <c r="F28" i="9"/>
  <c r="G28" i="9" s="1"/>
  <c r="H28" i="9"/>
  <c r="H30" i="9" s="1"/>
  <c r="I30" i="9" s="1"/>
  <c r="I31" i="9" s="1"/>
  <c r="J33" i="9" s="1"/>
  <c r="I18" i="6"/>
  <c r="J18" i="6" s="1"/>
  <c r="I19" i="6"/>
  <c r="J19" i="6" s="1"/>
  <c r="F39" i="8"/>
  <c r="G39" i="8" s="1"/>
  <c r="H39" i="8" s="1"/>
  <c r="F21" i="5"/>
  <c r="H20" i="5"/>
  <c r="H38" i="8"/>
  <c r="F38" i="8"/>
  <c r="G38" i="8" s="1"/>
  <c r="G21" i="4"/>
  <c r="G22" i="4" l="1"/>
  <c r="I22" i="4" s="1"/>
  <c r="I21" i="4"/>
  <c r="I40" i="8"/>
  <c r="J40" i="8"/>
  <c r="I48" i="8"/>
  <c r="G21" i="6"/>
  <c r="I21" i="6" s="1"/>
  <c r="F20" i="4"/>
  <c r="H19" i="4"/>
  <c r="J19" i="4" s="1"/>
  <c r="H21" i="5"/>
  <c r="F22" i="5"/>
  <c r="G19" i="5"/>
  <c r="I19" i="5" s="1"/>
  <c r="J19" i="5" s="1"/>
  <c r="H20" i="6"/>
  <c r="F21" i="6"/>
  <c r="J48" i="8"/>
  <c r="I20" i="6"/>
  <c r="J20" i="6" s="1"/>
  <c r="J50" i="8" l="1"/>
  <c r="G20" i="5"/>
  <c r="I20" i="5" s="1"/>
  <c r="J20" i="5" s="1"/>
  <c r="G23" i="4"/>
  <c r="I23" i="4" s="1"/>
  <c r="F22" i="6"/>
  <c r="H21" i="6"/>
  <c r="J21" i="6" s="1"/>
  <c r="F21" i="4"/>
  <c r="H20" i="4"/>
  <c r="J20" i="4" s="1"/>
  <c r="F23" i="5"/>
  <c r="H22" i="5"/>
  <c r="G22" i="6"/>
  <c r="I22" i="6" s="1"/>
  <c r="J22" i="6" l="1"/>
  <c r="H23" i="5"/>
  <c r="F24" i="5"/>
  <c r="H22" i="6"/>
  <c r="F23" i="6"/>
  <c r="G23" i="6"/>
  <c r="G21" i="5"/>
  <c r="H21" i="4"/>
  <c r="J21" i="4" s="1"/>
  <c r="F22" i="4"/>
  <c r="G24" i="4"/>
  <c r="G25" i="4" l="1"/>
  <c r="G22" i="5"/>
  <c r="H23" i="6"/>
  <c r="F24" i="6"/>
  <c r="I24" i="4"/>
  <c r="I21" i="5"/>
  <c r="J21" i="5" s="1"/>
  <c r="H22" i="4"/>
  <c r="J22" i="4" s="1"/>
  <c r="F23" i="4"/>
  <c r="G24" i="6"/>
  <c r="H24" i="5"/>
  <c r="F25" i="5"/>
  <c r="I23" i="6"/>
  <c r="J23" i="6" s="1"/>
  <c r="G23" i="5" l="1"/>
  <c r="G25" i="6"/>
  <c r="I22" i="5"/>
  <c r="J22" i="5" s="1"/>
  <c r="I24" i="6"/>
  <c r="H25" i="5"/>
  <c r="F26" i="5"/>
  <c r="H26" i="5" s="1"/>
  <c r="H23" i="4"/>
  <c r="J23" i="4" s="1"/>
  <c r="F24" i="4"/>
  <c r="H24" i="6"/>
  <c r="F25" i="6"/>
  <c r="G26" i="4"/>
  <c r="I26" i="4" s="1"/>
  <c r="I25" i="4"/>
  <c r="J24" i="6" l="1"/>
  <c r="H25" i="6"/>
  <c r="F26" i="6"/>
  <c r="G26" i="6"/>
  <c r="I25" i="6"/>
  <c r="J25" i="6" s="1"/>
  <c r="F25" i="4"/>
  <c r="H24" i="4"/>
  <c r="J24" i="4" s="1"/>
  <c r="G24" i="5"/>
  <c r="I24" i="5" s="1"/>
  <c r="J24" i="5" s="1"/>
  <c r="I23" i="5"/>
  <c r="J23" i="5" s="1"/>
  <c r="G25" i="5" l="1"/>
  <c r="H26" i="6"/>
  <c r="F27" i="6"/>
  <c r="H27" i="6" s="1"/>
  <c r="G27" i="6"/>
  <c r="I27" i="6" s="1"/>
  <c r="J27" i="6" s="1"/>
  <c r="H25" i="4"/>
  <c r="J25" i="4" s="1"/>
  <c r="F26" i="4"/>
  <c r="H26" i="4" s="1"/>
  <c r="J26" i="4" s="1"/>
  <c r="J27" i="4" s="1"/>
  <c r="I26" i="6"/>
  <c r="G26" i="5" l="1"/>
  <c r="I26" i="5" s="1"/>
  <c r="J26" i="5" s="1"/>
  <c r="J26" i="6"/>
  <c r="J28" i="6" s="1"/>
  <c r="I25" i="5"/>
  <c r="J25" i="5" s="1"/>
  <c r="J27" i="5" l="1"/>
</calcChain>
</file>

<file path=xl/sharedStrings.xml><?xml version="1.0" encoding="utf-8"?>
<sst xmlns="http://schemas.openxmlformats.org/spreadsheetml/2006/main" count="398" uniqueCount="209">
  <si>
    <t>Índice</t>
  </si>
  <si>
    <t>INDICADORES DE DESIGUALDAD, POBREZA Y DESARROLLO HUMANO</t>
  </si>
  <si>
    <t>Ejercicios</t>
  </si>
  <si>
    <t>.</t>
  </si>
  <si>
    <t>2.</t>
  </si>
  <si>
    <t>3.</t>
  </si>
  <si>
    <t>4.</t>
  </si>
  <si>
    <t>5.</t>
  </si>
  <si>
    <t>6.</t>
  </si>
  <si>
    <t>7.</t>
  </si>
  <si>
    <t>8.</t>
  </si>
  <si>
    <t>9.</t>
  </si>
  <si>
    <t>Capítulo 4</t>
  </si>
  <si>
    <t>Técnicas de Medición Económica</t>
  </si>
  <si>
    <t>Preguntas</t>
  </si>
  <si>
    <t>De acuerdo al siguiente cuadro, obtenga:</t>
  </si>
  <si>
    <t>a)      Porcentaje acumulado de hogares y de ingresos</t>
  </si>
  <si>
    <t xml:space="preserve">b)      Una gráfica de la curva de Lorenz </t>
  </si>
  <si>
    <t>c)      El coeficiente de Gini</t>
  </si>
  <si>
    <t>Decil</t>
  </si>
  <si>
    <t>Hogares</t>
  </si>
  <si>
    <t>Ingreso</t>
  </si>
  <si>
    <t>Total</t>
  </si>
  <si>
    <t xml:space="preserve">Suponga que el ingreso de todos los individuos aumenta en igual proporción. Partiendo de que Yi = yi/y , donde Yi es la participación acumulada del sector i mas pobre en el total de ingreso y, demuestre que el coeficiente Gini no se altera. 
</t>
  </si>
  <si>
    <t>Suponga ahora que el ingreso de todos los individuos aumenta en un valor constante X. Demuestre que esto reduce el valor del coeficiente Gini.</t>
  </si>
  <si>
    <t>Calcule el índice de concentración total de Theil a partir de los siguientes datos:</t>
  </si>
  <si>
    <t>Individuo No.</t>
  </si>
  <si>
    <t>Sexo</t>
  </si>
  <si>
    <t>Educación</t>
  </si>
  <si>
    <t>M</t>
  </si>
  <si>
    <t>Primaria</t>
  </si>
  <si>
    <t>F</t>
  </si>
  <si>
    <t>Secundaria</t>
  </si>
  <si>
    <t>Compruebe que puede obtener los mismos resultados con las dos fórmulas con las que comienza la sección sobre el índice de Theil.</t>
  </si>
  <si>
    <t xml:space="preserve">Calcule ahora la descomposición del índice anterior agrupando a la población por nivel educativo. ¿Qué importancia relativa tienen los diferenciales educativos en el grado de concentración del ingreso? </t>
  </si>
  <si>
    <t>Repita el ejercicio anterior clasificando ahora la población por sexos. Compare sus resultados con los del ejercicio anterior</t>
  </si>
  <si>
    <t>Deduzca una ecuación para calcular el coeficiente de concentración total de Theil a partir de los coeficientes de Theil calculados por grupos, los tamaños de las poblaciones grupales y los ingresos totales por grupos.</t>
  </si>
  <si>
    <t>Calcule la tasa de pobreza y el índice de brecha de la pobreza de una comunidad de 10 habitantes cuyos ingresos mensuales en dólares son 3, 7, 9, 13, 24, 49, 57, 85, 120 y 335: (a) suponiendo que la línea de pobreza es 20, y (b) suponiendo que la línea de pobreza es 50.</t>
  </si>
  <si>
    <t>Con los mismos datos del ejercicio anterior, ¿qué porcentaje del ingreso de los que no son pobres tendría que recaudarse como impuesto para financiar un subsidio para cubrir las brechas de ingreso de los pobres?</t>
  </si>
  <si>
    <t>Calcule ahora el índice de pobreza con los mismos datos del ejercicio anterior, suponiendo que el coeficiente exponencial es 2.  Interprete los resultados comparándolos con los del ejercicio anterior.</t>
  </si>
  <si>
    <t xml:space="preserve">¿Qué puede inferir de los resultados? </t>
  </si>
  <si>
    <t>Pregunta</t>
  </si>
  <si>
    <t>Coeficiente acumulado de hogares</t>
  </si>
  <si>
    <t>Coeficiente acumulado del ingreso</t>
  </si>
  <si>
    <t>(a)</t>
  </si>
  <si>
    <t>(b)</t>
  </si>
  <si>
    <t>(a)*(b)</t>
  </si>
  <si>
    <t>Para resolver el ejercicio, suponga que los ingresos aumentan todos 7% (puede utilizar cualquier valor)</t>
  </si>
  <si>
    <t>Ingreso 1</t>
  </si>
  <si>
    <t>Ingreso 2 (aumento del 7%)</t>
  </si>
  <si>
    <t>Coeficiente acumulado del ingreso 2</t>
  </si>
  <si>
    <t xml:space="preserve"> El coeficiente de Gini al igual que en el ejercicio anterior fue de 0,546 (=1-0,454). Debido a que el incremento en los ingresos fue de un 7% para todos los hogares, no se modificó la distribución del ingreso .</t>
  </si>
  <si>
    <t>Para resolver el ejercicio, suponga que los ingresos de cada hogar aumentan un millón de pesos ($1.000.000). Tenga en cuenta que los resultados están dados en deciles.</t>
  </si>
  <si>
    <t>Ingreso 2 (aumento de 1 millón)</t>
  </si>
  <si>
    <t xml:space="preserve"> El coeficiente de Gini es 0,312 (=1-0,688), valor inferior que el obtenido en los dos ejercicios anteriores. Nótese que al modificar los ingresos en una cantidad fija, si se logra cambiar la distribución del ingreso.</t>
  </si>
  <si>
    <t>EL índice de Theil se construye de dos maneras diferentes, como se muestra en las siguientes fórmulas</t>
  </si>
  <si>
    <t xml:space="preserve">donde </t>
  </si>
  <si>
    <t>xi  = Participaciones de cada individuo en el ingreso total</t>
  </si>
  <si>
    <t>n   = Número total de individuos</t>
  </si>
  <si>
    <t>yi  = Ingreso del individuo i</t>
  </si>
  <si>
    <t xml:space="preserve">     = ingreso promedio de los individuos</t>
  </si>
  <si>
    <t>Los cálculos proceden como lo muestra la siguiente tabla:</t>
  </si>
  <si>
    <t>Individuo</t>
  </si>
  <si>
    <t>n    =</t>
  </si>
  <si>
    <t>Como se observa en la tabla, de las dos maneras se llega al mismo resultado:</t>
  </si>
  <si>
    <t xml:space="preserve">Recuerde que la descomposición se expresa como </t>
  </si>
  <si>
    <t xml:space="preserve">donde, </t>
  </si>
  <si>
    <t xml:space="preserve">                                                                       </t>
  </si>
  <si>
    <t xml:space="preserve">y donde, </t>
  </si>
  <si>
    <r>
      <rPr>
        <b/>
        <i/>
        <sz val="10"/>
        <color indexed="8"/>
        <rFont val="Times New Roman"/>
        <family val="1"/>
      </rPr>
      <t>v</t>
    </r>
    <r>
      <rPr>
        <b/>
        <i/>
        <vertAlign val="subscript"/>
        <sz val="10"/>
        <color indexed="8"/>
        <rFont val="Times New Roman"/>
        <family val="1"/>
      </rPr>
      <t>j</t>
    </r>
    <r>
      <rPr>
        <b/>
        <sz val="10"/>
        <color indexed="8"/>
        <rFont val="Times New Roman"/>
        <family val="1"/>
      </rPr>
      <t xml:space="preserve"> = participación del grupo j en el ingreso total </t>
    </r>
  </si>
  <si>
    <r>
      <rPr>
        <b/>
        <i/>
        <sz val="10"/>
        <color indexed="8"/>
        <rFont val="Times New Roman"/>
        <family val="1"/>
      </rPr>
      <t>z</t>
    </r>
    <r>
      <rPr>
        <b/>
        <i/>
        <vertAlign val="subscript"/>
        <sz val="10"/>
        <color indexed="8"/>
        <rFont val="Times New Roman"/>
        <family val="1"/>
      </rPr>
      <t>ij</t>
    </r>
    <r>
      <rPr>
        <b/>
        <sz val="10"/>
        <color indexed="8"/>
        <rFont val="Times New Roman"/>
        <family val="1"/>
      </rPr>
      <t xml:space="preserve"> = participación del individuo-i en el ingreso del grupo j</t>
    </r>
  </si>
  <si>
    <r>
      <rPr>
        <b/>
        <i/>
        <sz val="10"/>
        <color indexed="8"/>
        <rFont val="Times New Roman"/>
        <family val="1"/>
      </rPr>
      <t>n</t>
    </r>
    <r>
      <rPr>
        <b/>
        <i/>
        <vertAlign val="subscript"/>
        <sz val="10"/>
        <color indexed="8"/>
        <rFont val="Times New Roman"/>
        <family val="1"/>
      </rPr>
      <t>j</t>
    </r>
    <r>
      <rPr>
        <b/>
        <sz val="10"/>
        <color indexed="8"/>
        <rFont val="Times New Roman"/>
        <family val="1"/>
      </rPr>
      <t xml:space="preserve"> = número de individuos del grupo j</t>
    </r>
  </si>
  <si>
    <r>
      <rPr>
        <b/>
        <i/>
        <sz val="10"/>
        <color indexed="8"/>
        <rFont val="Times New Roman"/>
        <family val="1"/>
      </rPr>
      <t>n</t>
    </r>
    <r>
      <rPr>
        <b/>
        <sz val="10"/>
        <color indexed="8"/>
        <rFont val="Times New Roman"/>
        <family val="1"/>
      </rPr>
      <t xml:space="preserve">  = número total de individuos. </t>
    </r>
  </si>
  <si>
    <t>Los cá1culos pueden hacerse como sigue:</t>
  </si>
  <si>
    <r>
      <rPr>
        <b/>
        <i/>
        <sz val="10"/>
        <color indexed="8"/>
        <rFont val="Times New Roman"/>
        <family val="1"/>
      </rPr>
      <t>v</t>
    </r>
    <r>
      <rPr>
        <b/>
        <i/>
        <vertAlign val="subscript"/>
        <sz val="10"/>
        <color indexed="8"/>
        <rFont val="Times New Roman"/>
        <family val="1"/>
      </rPr>
      <t>j</t>
    </r>
  </si>
  <si>
    <r>
      <rPr>
        <b/>
        <i/>
        <sz val="10"/>
        <color indexed="8"/>
        <rFont val="Times New Roman"/>
        <family val="1"/>
      </rPr>
      <t>z</t>
    </r>
    <r>
      <rPr>
        <b/>
        <i/>
        <vertAlign val="subscript"/>
        <sz val="10"/>
        <color indexed="8"/>
        <rFont val="Times New Roman"/>
        <family val="1"/>
      </rPr>
      <t>ij</t>
    </r>
  </si>
  <si>
    <r>
      <rPr>
        <b/>
        <i/>
        <sz val="10"/>
        <color indexed="8"/>
        <rFont val="Times New Roman"/>
        <family val="1"/>
      </rPr>
      <t>z</t>
    </r>
    <r>
      <rPr>
        <b/>
        <i/>
        <vertAlign val="subscript"/>
        <sz val="10"/>
        <color indexed="8"/>
        <rFont val="Times New Roman"/>
        <family val="1"/>
      </rPr>
      <t>ij</t>
    </r>
    <r>
      <rPr>
        <b/>
        <i/>
        <sz val="10"/>
        <color indexed="8"/>
        <rFont val="Times New Roman"/>
        <family val="1"/>
      </rPr>
      <t>n</t>
    </r>
    <r>
      <rPr>
        <b/>
        <i/>
        <vertAlign val="subscript"/>
        <sz val="10"/>
        <color indexed="8"/>
        <rFont val="Times New Roman"/>
        <family val="1"/>
      </rPr>
      <t>j</t>
    </r>
  </si>
  <si>
    <r>
      <rPr>
        <b/>
        <sz val="10"/>
        <color indexed="8"/>
        <rFont val="Times New Roman"/>
        <family val="1"/>
      </rPr>
      <t>ln(</t>
    </r>
    <r>
      <rPr>
        <b/>
        <i/>
        <sz val="10"/>
        <color indexed="8"/>
        <rFont val="Times New Roman"/>
        <family val="1"/>
      </rPr>
      <t>z</t>
    </r>
    <r>
      <rPr>
        <b/>
        <i/>
        <vertAlign val="subscript"/>
        <sz val="10"/>
        <color indexed="8"/>
        <rFont val="Times New Roman"/>
        <family val="1"/>
      </rPr>
      <t>ij</t>
    </r>
    <r>
      <rPr>
        <b/>
        <i/>
        <sz val="10"/>
        <color indexed="8"/>
        <rFont val="Times New Roman"/>
        <family val="1"/>
      </rPr>
      <t>n</t>
    </r>
    <r>
      <rPr>
        <b/>
        <i/>
        <vertAlign val="subscript"/>
        <sz val="10"/>
        <color indexed="8"/>
        <rFont val="Times New Roman"/>
        <family val="1"/>
      </rPr>
      <t>j</t>
    </r>
    <r>
      <rPr>
        <b/>
        <sz val="10"/>
        <color indexed="8"/>
        <rFont val="Times New Roman"/>
        <family val="1"/>
      </rPr>
      <t>)</t>
    </r>
  </si>
  <si>
    <r>
      <rPr>
        <b/>
        <i/>
        <sz val="10"/>
        <color indexed="8"/>
        <rFont val="Times New Roman"/>
        <family val="1"/>
      </rPr>
      <t>z</t>
    </r>
    <r>
      <rPr>
        <b/>
        <i/>
        <vertAlign val="subscript"/>
        <sz val="10"/>
        <color indexed="8"/>
        <rFont val="Times New Roman"/>
        <family val="1"/>
      </rPr>
      <t>ij</t>
    </r>
    <r>
      <rPr>
        <b/>
        <vertAlign val="subscript"/>
        <sz val="10"/>
        <color indexed="8"/>
        <rFont val="Times New Roman"/>
        <family val="1"/>
      </rPr>
      <t xml:space="preserve"> </t>
    </r>
    <r>
      <rPr>
        <b/>
        <sz val="10"/>
        <color indexed="8"/>
        <rFont val="Times New Roman"/>
        <family val="1"/>
      </rPr>
      <t>ln(</t>
    </r>
    <r>
      <rPr>
        <b/>
        <i/>
        <sz val="10"/>
        <color indexed="8"/>
        <rFont val="Times New Roman"/>
        <family val="1"/>
      </rPr>
      <t>z</t>
    </r>
    <r>
      <rPr>
        <b/>
        <i/>
        <vertAlign val="subscript"/>
        <sz val="10"/>
        <color indexed="8"/>
        <rFont val="Times New Roman"/>
        <family val="1"/>
      </rPr>
      <t>ij</t>
    </r>
    <r>
      <rPr>
        <b/>
        <i/>
        <sz val="10"/>
        <color indexed="8"/>
        <rFont val="Times New Roman"/>
        <family val="1"/>
      </rPr>
      <t>n</t>
    </r>
    <r>
      <rPr>
        <b/>
        <i/>
        <vertAlign val="subscript"/>
        <sz val="10"/>
        <color indexed="8"/>
        <rFont val="Times New Roman"/>
        <family val="1"/>
      </rPr>
      <t>j</t>
    </r>
    <r>
      <rPr>
        <b/>
        <sz val="10"/>
        <color indexed="8"/>
        <rFont val="Times New Roman"/>
        <family val="1"/>
      </rPr>
      <t>)</t>
    </r>
  </si>
  <si>
    <r>
      <rPr>
        <b/>
        <i/>
        <sz val="10"/>
        <color indexed="8"/>
        <rFont val="Times New Roman"/>
        <family val="1"/>
      </rPr>
      <t>T</t>
    </r>
    <r>
      <rPr>
        <b/>
        <i/>
        <sz val="8"/>
        <color indexed="8"/>
        <rFont val="Times New Roman"/>
        <family val="1"/>
      </rPr>
      <t>1</t>
    </r>
  </si>
  <si>
    <t>T2</t>
  </si>
  <si>
    <t>Subtotal</t>
  </si>
  <si>
    <t>Theil total</t>
  </si>
  <si>
    <t>El primero de los dos sumandos de la penúltima columna representa la contribución de la desigualdad entre los individuos de educación primaria al índice total de Theil. El segundo es la desigualdad debida a la distribución entre los individuos de secundaria. Por su parte, la última columna calcula la contribución a la desigualdad total de la desigualdad entre los dos grupos. El Theil total es la suma de los componentes anteriores.</t>
  </si>
  <si>
    <r>
      <rPr>
        <b/>
        <sz val="10"/>
        <color indexed="8"/>
        <rFont val="Times New Roman"/>
        <family val="1"/>
      </rPr>
      <t>Puede comprobarse, finalmente, que la suma de T</t>
    </r>
    <r>
      <rPr>
        <b/>
        <vertAlign val="subscript"/>
        <sz val="10"/>
        <color indexed="8"/>
        <rFont val="Times New Roman"/>
        <family val="1"/>
      </rPr>
      <t>l</t>
    </r>
    <r>
      <rPr>
        <b/>
        <sz val="10"/>
        <color indexed="8"/>
        <rFont val="Times New Roman"/>
        <family val="1"/>
      </rPr>
      <t xml:space="preserve"> y T</t>
    </r>
    <r>
      <rPr>
        <b/>
        <vertAlign val="subscript"/>
        <sz val="10"/>
        <color indexed="8"/>
        <rFont val="Times New Roman"/>
        <family val="1"/>
      </rPr>
      <t>2</t>
    </r>
    <r>
      <rPr>
        <b/>
        <sz val="10"/>
        <color indexed="8"/>
        <rFont val="Times New Roman"/>
        <family val="1"/>
      </rPr>
      <t xml:space="preserve"> corresponde al valor del coeficiente total de desigualdad calculado en el punto anterior (0.237). Según los resultados de este ejercicio, la desigualdad entre los dos grupos educativos de la población tiene más importancia en la desigualdad total que la desigualdad interna de los grupos.</t>
    </r>
  </si>
  <si>
    <t>Puede ahora repetirse el procecimiento del Ejercicio 4.5 para los individuos agrupados por sexos:</t>
  </si>
  <si>
    <t>Hombres</t>
  </si>
  <si>
    <t>Mujeres</t>
  </si>
  <si>
    <t xml:space="preserve">Como se observa obtenemos nuevamente la misma desigualdad total, y encontramos que la desigualdad entre sexos contribuye muy poco a la desigualdad total. </t>
  </si>
  <si>
    <t>Recuerde nuevamente que nuestra definición original del coeficiente de Theil es</t>
  </si>
  <si>
    <r>
      <rPr>
        <b/>
        <sz val="10"/>
        <color indexed="8"/>
        <rFont val="Times New Roman"/>
        <family val="1"/>
      </rPr>
      <t>donde n es el número de individuos receptores de ingreso y x</t>
    </r>
    <r>
      <rPr>
        <b/>
        <vertAlign val="subscript"/>
        <sz val="10"/>
        <color indexed="8"/>
        <rFont val="Times New Roman"/>
        <family val="1"/>
      </rPr>
      <t>i</t>
    </r>
    <r>
      <rPr>
        <b/>
        <sz val="10"/>
        <color indexed="8"/>
        <rFont val="Times New Roman"/>
        <family val="1"/>
      </rPr>
      <t xml:space="preserve"> son sus participaciones en el ingreso total. </t>
    </r>
  </si>
  <si>
    <t>Recuerde ahora que</t>
  </si>
  <si>
    <r>
      <rPr>
        <b/>
        <i/>
        <sz val="10"/>
        <color indexed="8"/>
        <rFont val="Times New Roman"/>
        <family val="1"/>
      </rPr>
      <t>z</t>
    </r>
    <r>
      <rPr>
        <b/>
        <i/>
        <vertAlign val="subscript"/>
        <sz val="10"/>
        <color indexed="8"/>
        <rFont val="Times New Roman"/>
        <family val="1"/>
      </rPr>
      <t>ij</t>
    </r>
    <r>
      <rPr>
        <b/>
        <sz val="10"/>
        <color indexed="8"/>
        <rFont val="Times New Roman"/>
        <family val="1"/>
      </rPr>
      <t xml:space="preserve"> = participación del individuo i en el ingreso del grupo j</t>
    </r>
  </si>
  <si>
    <r>
      <rPr>
        <b/>
        <sz val="10"/>
        <color indexed="8"/>
        <rFont val="Times New Roman"/>
        <family val="1"/>
      </rPr>
      <t xml:space="preserve">Todo lo que tiene que observar ahora es que </t>
    </r>
    <r>
      <rPr>
        <b/>
        <i/>
        <sz val="10"/>
        <color indexed="8"/>
        <rFont val="Times New Roman"/>
        <family val="1"/>
      </rPr>
      <t>T</t>
    </r>
    <r>
      <rPr>
        <b/>
        <i/>
        <vertAlign val="subscript"/>
        <sz val="10"/>
        <color indexed="8"/>
        <rFont val="Times New Roman"/>
        <family val="1"/>
      </rPr>
      <t>l</t>
    </r>
    <r>
      <rPr>
        <b/>
        <vertAlign val="subscript"/>
        <sz val="10"/>
        <color indexed="8"/>
        <rFont val="Times New Roman"/>
        <family val="1"/>
      </rPr>
      <t xml:space="preserve"> </t>
    </r>
    <r>
      <rPr>
        <b/>
        <sz val="10"/>
        <color indexed="8"/>
        <rFont val="Times New Roman"/>
        <family val="1"/>
      </rPr>
      <t xml:space="preserve">es un promedio ponderado de los coeficientes de Theil de los grupos, </t>
    </r>
    <r>
      <rPr>
        <b/>
        <i/>
        <sz val="10"/>
        <color indexed="8"/>
        <rFont val="Times New Roman"/>
        <family val="1"/>
      </rPr>
      <t>Tj</t>
    </r>
    <r>
      <rPr>
        <b/>
        <sz val="10"/>
        <color indexed="8"/>
        <rFont val="Times New Roman"/>
        <family val="1"/>
      </rPr>
      <t>, donde la ponderación son los</t>
    </r>
    <r>
      <rPr>
        <b/>
        <i/>
        <sz val="10"/>
        <color indexed="8"/>
        <rFont val="Times New Roman"/>
        <family val="1"/>
      </rPr>
      <t xml:space="preserve"> v</t>
    </r>
    <r>
      <rPr>
        <b/>
        <i/>
        <vertAlign val="subscript"/>
        <sz val="10"/>
        <color indexed="8"/>
        <rFont val="Times New Roman"/>
        <family val="1"/>
      </rPr>
      <t>j</t>
    </r>
    <r>
      <rPr>
        <b/>
        <vertAlign val="subscript"/>
        <sz val="10"/>
        <color indexed="8"/>
        <rFont val="Times New Roman"/>
        <family val="1"/>
      </rPr>
      <t xml:space="preserve">. </t>
    </r>
  </si>
  <si>
    <r>
      <rPr>
        <b/>
        <sz val="10"/>
        <color indexed="8"/>
        <rFont val="Times New Roman"/>
        <family val="1"/>
      </rPr>
      <t xml:space="preserve">Por consiguiente el coeficiente total de Theil puede calcularse ahora aplicando la expresión siguiente, donde </t>
    </r>
    <r>
      <rPr>
        <b/>
        <i/>
        <sz val="10"/>
        <color indexed="8"/>
        <rFont val="Times New Roman"/>
        <family val="1"/>
      </rPr>
      <t>sj</t>
    </r>
    <r>
      <rPr>
        <b/>
        <sz val="10"/>
        <color indexed="8"/>
        <rFont val="Times New Roman"/>
        <family val="1"/>
      </rPr>
      <t xml:space="preserve"> es la participación de cada grupo en la población total:</t>
    </r>
  </si>
  <si>
    <t>Los datos</t>
  </si>
  <si>
    <t>Habitantes</t>
  </si>
  <si>
    <t>Ingresos mensuales</t>
  </si>
  <si>
    <t>Es pobre con la tasa de pobreza de $20?</t>
  </si>
  <si>
    <t>Es pobre con la tasa de pobreza de $50?</t>
  </si>
  <si>
    <t>Índice de brecha de pobreza ($20)</t>
  </si>
  <si>
    <t>Índice de brecha de pobreza ($50)</t>
  </si>
  <si>
    <t>Línea de pobreza 1  $</t>
  </si>
  <si>
    <t>Línea de pobreza 2  $</t>
  </si>
  <si>
    <t xml:space="preserve">Por simple conteo se encuentra que las tasas de pobreza son 0.4 y 0,6, respectivamente para las líneas de pobreza de 20 y 50 dólares mensuales. </t>
  </si>
  <si>
    <t>El índice de la brecha de pobreza (para la línea de pobreza de 20 dólares) puede obtenerse calculando primero la suma de las brechas de ingreso en  proporción a la línea de pobreza para los individuos pobres:</t>
  </si>
  <si>
    <t>Y luego dividiendo ese total por la población total:</t>
  </si>
  <si>
    <t xml:space="preserve"> Siguiendo el mismo procedimiento se encuentra que el índice de la brecha de pobreza cuando la línea de pobreza es 50 es 0.39. Obsérvese que estos índices son menores que las tasas de pobreza, porque estamos teniendo en cuenta que los pobres tienen algún ingreso.</t>
  </si>
  <si>
    <t>Diferencia línea de pobreza ($20)</t>
  </si>
  <si>
    <t>Diferencia línea de pobreza ($50)</t>
  </si>
  <si>
    <t>Ingreso no pobres ($20)</t>
  </si>
  <si>
    <t>Impuesto ($20)</t>
  </si>
  <si>
    <t>Ingreso no pobres ($50)</t>
  </si>
  <si>
    <t>Impuesto ($50)</t>
  </si>
  <si>
    <t xml:space="preserve">Si la línea de pobreza es 20 (50) dólares, las brechas de ingreso de los pobres son 48 (195) dólares, como puede deducirse fácilmente de los cálculos del ejercicio anterior. Puesto que los no pobres tienen un ingreso total de 670 (597) dólares, se necesitaría un impuesto de 7.2% (32.7%). </t>
  </si>
  <si>
    <t xml:space="preserve"> El cálculo es semejante al del ejercicio 4.8, pero elevando al cuadrado cada término de la sumatoria:</t>
  </si>
  <si>
    <t>Cuando la línea de pobreza es de 50 dólares, el resultado es 0.3114.</t>
  </si>
  <si>
    <t>Nótese que estos índices de pobreza son menores que los encontrados en el ejercicio 4.8, porque estamos elevando al cuadrado valores que son menores que 1. Por lo tanto, no son comparables unos y otros. Lo que importa es la comparación para distintas líneas de pobreza en cada caso por separado.</t>
  </si>
  <si>
    <t>Valores de referencia IDH</t>
  </si>
  <si>
    <t>Máximo</t>
  </si>
  <si>
    <t>Mínimo</t>
  </si>
  <si>
    <t>Alemania</t>
  </si>
  <si>
    <t>Esperanza de vida al nacer</t>
  </si>
  <si>
    <t>Años esperados de escolaridad</t>
  </si>
  <si>
    <t>Años promedio de escolaridad</t>
  </si>
  <si>
    <t>Ingresos PPA</t>
  </si>
  <si>
    <r>
      <rPr>
        <b/>
        <sz val="10"/>
        <color indexed="21"/>
        <rFont val="Times New Roman"/>
        <family val="1"/>
      </rPr>
      <t>1.  </t>
    </r>
    <r>
      <rPr>
        <b/>
        <sz val="10"/>
        <color indexed="8"/>
        <rFont val="Times New Roman"/>
        <family val="1"/>
      </rPr>
      <t>Esperanza de vida</t>
    </r>
  </si>
  <si>
    <t>I. Esperanza de vida =</t>
  </si>
  <si>
    <r>
      <rPr>
        <b/>
        <sz val="10"/>
        <color indexed="21"/>
        <rFont val="Times New Roman"/>
        <family val="1"/>
      </rPr>
      <t>2. </t>
    </r>
    <r>
      <rPr>
        <b/>
        <sz val="10"/>
        <color indexed="8"/>
        <rFont val="Times New Roman"/>
        <family val="1"/>
      </rPr>
      <t xml:space="preserve">Educación </t>
    </r>
  </si>
  <si>
    <t xml:space="preserve">                                         </t>
  </si>
  <si>
    <t>Años esperados de escolaridad=</t>
  </si>
  <si>
    <t>Años promedio de escolaridad=</t>
  </si>
  <si>
    <t xml:space="preserve">Promediando los dos índices se obtiene el índice de educación: </t>
  </si>
  <si>
    <t>I. Educación =</t>
  </si>
  <si>
    <t xml:space="preserve">     </t>
  </si>
  <si>
    <t>3. Ingreso percapita</t>
  </si>
  <si>
    <t>I. Ingreso =</t>
  </si>
  <si>
    <r>
      <rPr>
        <b/>
        <sz val="10"/>
        <color indexed="8"/>
        <rFont val="Times New Roman"/>
        <family val="1"/>
      </rPr>
      <t xml:space="preserve">El </t>
    </r>
    <r>
      <rPr>
        <b/>
        <i/>
        <sz val="10"/>
        <color indexed="8"/>
        <rFont val="Times New Roman"/>
        <family val="1"/>
      </rPr>
      <t xml:space="preserve">IDH </t>
    </r>
    <r>
      <rPr>
        <b/>
        <sz val="10"/>
        <color indexed="8"/>
        <rFont val="Times New Roman"/>
        <family val="1"/>
      </rPr>
      <t>es por lo tanto:</t>
    </r>
  </si>
  <si>
    <t xml:space="preserve">IDH  = </t>
  </si>
  <si>
    <t>Bibliografía y fuentes estadísticas</t>
  </si>
  <si>
    <t xml:space="preserve">Informes e investigaciones </t>
  </si>
  <si>
    <r>
      <rPr>
        <sz val="10"/>
        <color indexed="8"/>
        <rFont val="Times New Roman"/>
        <family val="1"/>
      </rPr>
      <t xml:space="preserve">Bourguignon, F. </t>
    </r>
    <r>
      <rPr>
        <i/>
        <sz val="10"/>
        <color indexed="8"/>
        <rFont val="Times New Roman"/>
        <family val="1"/>
      </rPr>
      <t xml:space="preserve">The Globalization of Inequality, </t>
    </r>
    <r>
      <rPr>
        <sz val="10"/>
        <color indexed="8"/>
        <rFont val="Times New Roman"/>
        <family val="1"/>
      </rPr>
      <t>Princeton and Oxford, 2015. Una excelente explicación de los conceptos, los métodos de medición y las causas de la creciente desigualdad en el mundo.</t>
    </r>
  </si>
  <si>
    <r>
      <rPr>
        <sz val="10"/>
        <color indexed="8"/>
        <rFont val="Times New Roman"/>
        <family val="1"/>
      </rPr>
      <t xml:space="preserve">DANE, “Pobreza monetaria y multidimensional en Colombia 2015”. </t>
    </r>
    <r>
      <rPr>
        <i/>
        <sz val="10"/>
        <color indexed="8"/>
        <rFont val="Times New Roman"/>
        <family val="1"/>
      </rPr>
      <t>Boletín técnico</t>
    </r>
    <r>
      <rPr>
        <sz val="10"/>
        <color indexed="8"/>
        <rFont val="Times New Roman"/>
        <family val="1"/>
      </rPr>
      <t xml:space="preserve">. Bogotá D.C., 2016. Una buena guía metodológica sobre los indicadores de pobreza en el país.  </t>
    </r>
  </si>
  <si>
    <r>
      <rPr>
        <sz val="10"/>
        <color indexed="8"/>
        <rFont val="Times New Roman"/>
        <family val="1"/>
      </rPr>
      <t xml:space="preserve">DNP, “Metodologías oficiales y arreglos institucionales para la medición de la pobreza en Colombia”. </t>
    </r>
    <r>
      <rPr>
        <i/>
        <sz val="10"/>
        <color indexed="8"/>
        <rFont val="Times New Roman"/>
        <family val="1"/>
      </rPr>
      <t>Documento Conpes 150</t>
    </r>
    <r>
      <rPr>
        <sz val="10"/>
        <color indexed="8"/>
        <rFont val="Times New Roman"/>
        <family val="1"/>
      </rPr>
      <t xml:space="preserve">. Bogotá D.C., 2012. Este documento describe los indicadores utilizados para medir la pobreza multidimensional en Colombia.  </t>
    </r>
  </si>
  <si>
    <r>
      <rPr>
        <sz val="10"/>
        <color indexed="8"/>
        <rFont val="Times New Roman"/>
        <family val="1"/>
      </rPr>
      <t xml:space="preserve">Ferranti, D., Perry, G. y Ferreira F. H. G., Walton, M. Desigualdad en América Latina y el Caribe: ¿Ruptura con la Historia?, 2003. </t>
    </r>
    <r>
      <rPr>
        <i/>
        <sz val="10"/>
        <color indexed="8"/>
        <rFont val="Times New Roman"/>
        <family val="1"/>
      </rPr>
      <t>Estudios del Banco Mundial sobre América Latina</t>
    </r>
    <r>
      <rPr>
        <sz val="10"/>
        <color indexed="8"/>
        <rFont val="Times New Roman"/>
        <family val="1"/>
      </rPr>
      <t>. Explora las razones por las cuales la región sufre de desigualdad persistente, identifica sus efectos en el desarrollo y sugiere formas para mejorar la distribución de la riqueza, los ingresos y las oportunidades. Puede consultarse en:</t>
    </r>
  </si>
  <si>
    <r>
      <rPr>
        <u/>
        <sz val="10"/>
        <color indexed="8"/>
        <rFont val="Times New Roman"/>
        <family val="1"/>
      </rPr>
      <t xml:space="preserve">http://www.alternativasycapacidades.org/sites/default/files/biblioteca_file/David%20de%20Ferranti,%20et%20al,%20Desigualdad%20en%20Am%C3%A9rica%20Latina.pdf </t>
    </r>
  </si>
  <si>
    <t>Lustig, N., López-Calva, L.F. y Ortiz-Juárez, E. “Los determinantes de la disminución de la desigualdad en América Latina”. En Devlin, R., Echevarría, O. y Machinea, J.L. (eds.) América Latina en una Era de Globalización. CAF, 2014. Una excelente explicación de por qué la distribución del ingreso mejoró en América Latina en la primera década del siglo XX.</t>
  </si>
  <si>
    <r>
      <rPr>
        <sz val="10"/>
        <color indexed="8"/>
        <rFont val="Times New Roman"/>
        <family val="1"/>
      </rPr>
      <t xml:space="preserve">Piketty, T. </t>
    </r>
    <r>
      <rPr>
        <i/>
        <sz val="10"/>
        <color indexed="8"/>
        <rFont val="Times New Roman"/>
        <family val="1"/>
      </rPr>
      <t xml:space="preserve">Capital in the Twenty-First Century, </t>
    </r>
    <r>
      <rPr>
        <sz val="10"/>
        <color indexed="8"/>
        <rFont val="Times New Roman"/>
        <family val="1"/>
      </rPr>
      <t>Belknap Press, 2014. Sin duda alguna, el libro más aclamado sobre distribución del ingreso. Muy didáctico y a la vez estadísticamente riguroso, discute las tendencias de la distribución del ingreso y las razones del aumento de la desigualdad en las últimas décadas, especialmente en los países desarrollados.</t>
    </r>
  </si>
  <si>
    <t>Fuentes regulares de información y análisis de indicadores de pobreza, desigualdad y desarrollo humano</t>
  </si>
  <si>
    <r>
      <rPr>
        <sz val="10"/>
        <color indexed="8"/>
        <rFont val="Times New Roman"/>
        <family val="1"/>
      </rPr>
      <t xml:space="preserve">Banco Mundial, </t>
    </r>
    <r>
      <rPr>
        <i/>
        <sz val="10"/>
        <color indexed="8"/>
        <rFont val="Times New Roman"/>
        <family val="1"/>
      </rPr>
      <t>Informe sobre el Desarrollo Mundial</t>
    </r>
    <r>
      <rPr>
        <sz val="10"/>
        <color indexed="8"/>
        <rFont val="Times New Roman"/>
        <family val="1"/>
      </rPr>
      <t xml:space="preserve">. Contiene información anual para todos los países del mundo de los principales indicadores de pobreza y desigualdad: </t>
    </r>
  </si>
  <si>
    <t>http://data.worldbank.org/data-catalog/world-development-indicators</t>
  </si>
  <si>
    <t>Cepal. Indicadores sociales. La Cepal publica informes anuales y numerosos estudios sobre desarrollo social en los países latinoamericanos, incluyendo indicadores de pobreza:</t>
  </si>
  <si>
    <t>http://www.cepal.org/es/publicaciones/selecciones/desarrollo-social</t>
  </si>
  <si>
    <r>
      <rPr>
        <sz val="10"/>
        <color indexed="8"/>
        <rFont val="Times New Roman"/>
        <family val="1"/>
      </rPr>
      <t xml:space="preserve">PNUD, </t>
    </r>
    <r>
      <rPr>
        <i/>
        <sz val="10"/>
        <color indexed="8"/>
        <rFont val="Times New Roman"/>
        <family val="1"/>
      </rPr>
      <t>Human Development Report</t>
    </r>
    <r>
      <rPr>
        <sz val="10"/>
        <color indexed="8"/>
        <rFont val="Times New Roman"/>
        <family val="1"/>
      </rPr>
      <t xml:space="preserve">. Presenta resultados anuales del Índice de Desarrollo Humano y otros indicadores de
</t>
    </r>
    <r>
      <rPr>
        <sz val="10"/>
        <color indexed="8"/>
        <rFont val="Times New Roman"/>
        <family val="1"/>
      </rPr>
      <t xml:space="preserve"> calidad de vida. Puede consultarse en: </t>
    </r>
  </si>
  <si>
    <t xml:space="preserve">http://hdr.undp.org/en </t>
  </si>
  <si>
    <t>También puede consultar la forma de construir los indicadores en las notas técnicas del informe:</t>
  </si>
  <si>
    <t>http://hdr.undp.org/sites/default/files/hdr2015_technical_notes.pdf</t>
  </si>
  <si>
    <t>-Esperanza de vida al nacer: 81.3</t>
  </si>
  <si>
    <t>-Años esperados de escolaridad: 17</t>
  </si>
  <si>
    <t>-Años promedio de escolaridad: 14.2</t>
  </si>
  <si>
    <r>
      <rPr>
        <b/>
        <sz val="10"/>
        <color indexed="8"/>
        <rFont val="Times New Roman"/>
        <family val="1"/>
      </rPr>
      <t xml:space="preserve">-El </t>
    </r>
    <r>
      <rPr>
        <b/>
        <i/>
        <sz val="10"/>
        <color indexed="8"/>
        <rFont val="Times New Roman"/>
        <family val="1"/>
      </rPr>
      <t>YNB</t>
    </r>
    <r>
      <rPr>
        <b/>
        <sz val="10"/>
        <color indexed="8"/>
        <rFont val="Times New Roman"/>
        <family val="1"/>
      </rPr>
      <t xml:space="preserve"> es de 55,,314 dólares de paridad de poder adquisitivo </t>
    </r>
  </si>
  <si>
    <t>* Calcule el índice de desarrollo humano de Alemania en 2019 con los siguientes datos:</t>
  </si>
  <si>
    <t>El IDH de Alemania para el año 2019 se calcula de la siguiente manera:</t>
  </si>
  <si>
    <r>
      <t xml:space="preserve">-El </t>
    </r>
    <r>
      <rPr>
        <b/>
        <i/>
        <sz val="10"/>
        <color indexed="8"/>
        <rFont val="Times New Roman"/>
        <family val="1"/>
      </rPr>
      <t>YNB</t>
    </r>
    <r>
      <rPr>
        <b/>
        <sz val="10"/>
        <color indexed="8"/>
        <rFont val="Times New Roman"/>
        <family val="1"/>
      </rPr>
      <t xml:space="preserve"> es de 55,314 dólares de paridad de poder adquisitivo </t>
    </r>
  </si>
  <si>
    <r>
      <t xml:space="preserve">El </t>
    </r>
    <r>
      <rPr>
        <b/>
        <i/>
        <sz val="10"/>
        <color indexed="8"/>
        <rFont val="Times New Roman"/>
        <family val="1"/>
      </rPr>
      <t>IDH</t>
    </r>
    <r>
      <rPr>
        <b/>
        <sz val="10"/>
        <color indexed="8"/>
        <rFont val="Times New Roman"/>
        <family val="1"/>
      </rPr>
      <t xml:space="preserve"> para Alemania en 2019 fue de 0.948, lo cual le permitió al país ubicarse en un nivel muy alto de desarrollo humano.  </t>
    </r>
  </si>
  <si>
    <t>Ingreso per cápita</t>
  </si>
  <si>
    <t>Núñez Méndez, Jairo. “La pobreza y la desigualdad en Colombia: El papel del
Estado y los desafíos de la política social y tributaria”, en Fedesarrollo, Descifrar
el futuro: La economía Colombiana en los próximos diez años. Debate, Penguin
Random House Grupo Editorial, 2021. Este trabajo es un completo análisis de
la pobreza y la desigualdad con una visión prospectiva.</t>
  </si>
  <si>
    <t xml:space="preserve">PNUD América Latina y el Caribe. Informe regional de Desarrollo Humano 2021. Nueva York, 2021. Un agudo análisis de las consecuencias de la mala distribución del ingreso en los tiempos del Covid en América Latina. Puede consultarse en: https://www.latinamerica.undp.org/content/rblac/es/home/ library/regional-human-development-report-2021.html
</t>
  </si>
  <si>
    <t>The World Bank / Living Standards Measurement Study. Abundantes fuentes de información estadística y metodologías para analizar encuestas de hogares, con especial énfasis en temas de medición de la pobreza: http://www.worldbank.org/lsms/</t>
  </si>
  <si>
    <t>Metodologías y resultados en Colombia: https://www.dane.gov.co/index.php/
estadisticas-por-tema/pobreza-y-condiciones-de-vida</t>
  </si>
  <si>
    <t>Volver al índice</t>
  </si>
  <si>
    <t>Ejercicio 4.1</t>
  </si>
  <si>
    <t>Ejercicio 4.2</t>
  </si>
  <si>
    <t>Ejercicio 4.3</t>
  </si>
  <si>
    <t>Ejercicio 4.4</t>
  </si>
  <si>
    <t>Ejercicio 4.5</t>
  </si>
  <si>
    <t>Ejercicio 4.6</t>
  </si>
  <si>
    <t>Ejercicio 4.7</t>
  </si>
  <si>
    <t>Ejercicio 4.8</t>
  </si>
  <si>
    <t>Ejercicio 4.9</t>
  </si>
  <si>
    <t>Ejercicio 4.10</t>
  </si>
  <si>
    <t>Ejercicio 4.11</t>
  </si>
  <si>
    <t>Respuesta 4.1</t>
  </si>
  <si>
    <t>Respuesta 4.2</t>
  </si>
  <si>
    <t>Respuesta 4.3</t>
  </si>
  <si>
    <t xml:space="preserve">Respuesta 4.4 </t>
  </si>
  <si>
    <t>Respuesta 4.5</t>
  </si>
  <si>
    <t>Respuesta 4.6</t>
  </si>
  <si>
    <t>Respuesta 4.7</t>
  </si>
  <si>
    <t>Respuesta 4.8</t>
  </si>
  <si>
    <t>Respuesta 4.9</t>
  </si>
  <si>
    <t>Respuesta 4.10</t>
  </si>
  <si>
    <t>Respuesta 4.11</t>
  </si>
  <si>
    <t>Ir a respuesta 4.1</t>
  </si>
  <si>
    <t>Ir a respuesta 4.2</t>
  </si>
  <si>
    <t>Ir a respuesta 4.3</t>
  </si>
  <si>
    <t>Ir a respuesta 4.4</t>
  </si>
  <si>
    <t>Ir a respuesta 4,5</t>
  </si>
  <si>
    <t>Ir a respuesta 4.6</t>
  </si>
  <si>
    <t>Ir a respuesta 4.7</t>
  </si>
  <si>
    <t>Ir a respuesta 4.8</t>
  </si>
  <si>
    <t>Ir a respuesta 4.9</t>
  </si>
  <si>
    <t>Ir a respuesta 4.10</t>
  </si>
  <si>
    <t>Ir a respuesta 4.11</t>
  </si>
  <si>
    <r>
      <t xml:space="preserve">c) </t>
    </r>
    <r>
      <rPr>
        <b/>
        <sz val="11"/>
        <color indexed="8"/>
        <rFont val="Times New Roman"/>
        <family val="1"/>
      </rPr>
      <t xml:space="preserve"> El coeficiente de Gini es 0,546 (=1-0,454)</t>
    </r>
  </si>
  <si>
    <t>Volver a ejercicios</t>
  </si>
  <si>
    <t>4,10</t>
  </si>
  <si>
    <t>a)</t>
  </si>
  <si>
    <t>Respuesta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</si>
</sst>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 &quot;* #,##0&quot; &quot;;&quot; &quot;* \(#,##0\);&quot; &quot;* &quot;-&quot;??&quot; &quot;"/>
    <numFmt numFmtId="165" formatCode="&quot; &quot;* #,##0.00&quot; &quot;;&quot; &quot;* \(#,##0.00\);&quot; &quot;* &quot;-&quot;??&quot; &quot;"/>
    <numFmt numFmtId="166" formatCode="&quot; &quot;* #,##0.00&quot; &quot;;&quot;-&quot;* #,##0.00&quot; &quot;;&quot; &quot;* &quot;-&quot;??&quot; &quot;"/>
    <numFmt numFmtId="167" formatCode="0.000"/>
    <numFmt numFmtId="168" formatCode="&quot; &quot;* #,##0.000&quot; &quot;;&quot; &quot;* \(#,##0.000\);&quot; &quot;* &quot;-&quot;???&quot; &quot;"/>
    <numFmt numFmtId="169" formatCode="#,##0.000"/>
    <numFmt numFmtId="170" formatCode="0.00000"/>
    <numFmt numFmtId="171" formatCode="0.0000"/>
    <numFmt numFmtId="172" formatCode="0.0%"/>
    <numFmt numFmtId="173" formatCode="&quot; &quot;* #,##0.000&quot; &quot;;&quot; &quot;* \(#,##0.000\);&quot; &quot;* &quot;-&quot;??&quot; &quot;"/>
    <numFmt numFmtId="174" formatCode="&quot; &quot;* #,##0.00000&quot; &quot;;&quot; &quot;* \(#,##0.00000\);&quot; &quot;* &quot;-&quot;??&quot; &quot;"/>
  </numFmts>
  <fonts count="54">
    <font>
      <sz val="10"/>
      <color indexed="8"/>
      <name val="Arial"/>
    </font>
    <font>
      <b/>
      <sz val="8"/>
      <color indexed="14"/>
      <name val="Times New Roman"/>
      <family val="1"/>
    </font>
    <font>
      <b/>
      <sz val="8"/>
      <color indexed="15"/>
      <name val="Times New Roman"/>
      <family val="1"/>
    </font>
    <font>
      <b/>
      <sz val="14"/>
      <color indexed="12"/>
      <name val="Times New Roman"/>
      <family val="1"/>
    </font>
    <font>
      <b/>
      <sz val="16"/>
      <color indexed="15"/>
      <name val="Times New Roman"/>
      <family val="1"/>
    </font>
    <font>
      <sz val="10"/>
      <color indexed="15"/>
      <name val="Times New Roman"/>
      <family val="1"/>
    </font>
    <font>
      <i/>
      <sz val="10"/>
      <color indexed="15"/>
      <name val="Times New Roman"/>
      <family val="1"/>
    </font>
    <font>
      <b/>
      <i/>
      <sz val="10"/>
      <color indexed="8"/>
      <name val="Times New Roman"/>
      <family val="1"/>
    </font>
    <font>
      <b/>
      <sz val="10"/>
      <color indexed="8"/>
      <name val="Times New Roman"/>
      <family val="1"/>
    </font>
    <font>
      <b/>
      <i/>
      <u/>
      <sz val="10"/>
      <color indexed="8"/>
      <name val="Times New Roman"/>
      <family val="1"/>
    </font>
    <font>
      <b/>
      <sz val="14"/>
      <color indexed="15"/>
      <name val="Times New Roman"/>
      <family val="1"/>
    </font>
    <font>
      <b/>
      <sz val="10"/>
      <color indexed="18"/>
      <name val="Times New Roman"/>
      <family val="1"/>
    </font>
    <font>
      <b/>
      <u/>
      <sz val="10"/>
      <color indexed="15"/>
      <name val="Times New Roman"/>
      <family val="1"/>
    </font>
    <font>
      <b/>
      <i/>
      <sz val="10"/>
      <color indexed="15"/>
      <name val="Times New Roman"/>
      <family val="1"/>
    </font>
    <font>
      <b/>
      <sz val="12"/>
      <color indexed="12"/>
      <name val="Times New Roman"/>
      <family val="1"/>
    </font>
    <font>
      <i/>
      <u/>
      <sz val="10"/>
      <color indexed="8"/>
      <name val="Times New Roman"/>
      <family val="1"/>
    </font>
    <font>
      <sz val="10"/>
      <color indexed="8"/>
      <name val="Times New Roman"/>
      <family val="1"/>
    </font>
    <font>
      <b/>
      <sz val="10"/>
      <color indexed="15"/>
      <name val="Times New Roman"/>
      <family val="1"/>
    </font>
    <font>
      <b/>
      <sz val="10"/>
      <color indexed="14"/>
      <name val="Times New Roman"/>
      <family val="1"/>
    </font>
    <font>
      <b/>
      <u/>
      <sz val="10"/>
      <color indexed="14"/>
      <name val="Times New Roman"/>
      <family val="1"/>
    </font>
    <font>
      <b/>
      <sz val="10"/>
      <color indexed="20"/>
      <name val="Times New Roman"/>
      <family val="1"/>
    </font>
    <font>
      <b/>
      <u/>
      <sz val="10"/>
      <color indexed="20"/>
      <name val="Times New Roman"/>
      <family val="1"/>
    </font>
    <font>
      <b/>
      <vertAlign val="superscript"/>
      <sz val="10"/>
      <color indexed="8"/>
      <name val="Times New Roman"/>
      <family val="1"/>
    </font>
    <font>
      <sz val="10"/>
      <color indexed="14"/>
      <name val="Times New Roman"/>
      <family val="1"/>
    </font>
    <font>
      <b/>
      <sz val="10"/>
      <color indexed="21"/>
      <name val="Times New Roman"/>
      <family val="1"/>
    </font>
    <font>
      <b/>
      <sz val="14"/>
      <color indexed="14"/>
      <name val="Times New Roman"/>
      <family val="1"/>
    </font>
    <font>
      <sz val="12"/>
      <color indexed="8"/>
      <name val="Times New Roman"/>
      <family val="1"/>
    </font>
    <font>
      <b/>
      <sz val="12"/>
      <color indexed="8"/>
      <name val="Times New Roman"/>
      <family val="1"/>
    </font>
    <font>
      <b/>
      <sz val="11"/>
      <color indexed="8"/>
      <name val="Times New Roman"/>
      <family val="1"/>
    </font>
    <font>
      <b/>
      <sz val="12"/>
      <color indexed="15"/>
      <name val="Times New Roman"/>
      <family val="1"/>
    </font>
    <font>
      <b/>
      <sz val="14"/>
      <color indexed="22"/>
      <name val="Times New Roman"/>
      <family val="1"/>
    </font>
    <font>
      <b/>
      <sz val="14"/>
      <color indexed="8"/>
      <name val="Times New Roman"/>
      <family val="1"/>
    </font>
    <font>
      <sz val="11"/>
      <color indexed="8"/>
      <name val="Calibri"/>
      <family val="2"/>
    </font>
    <font>
      <sz val="11"/>
      <color indexed="8"/>
      <name val="Times New Roman"/>
      <family val="1"/>
    </font>
    <font>
      <b/>
      <sz val="11"/>
      <color indexed="8"/>
      <name val="Calibri"/>
      <family val="2"/>
    </font>
    <font>
      <b/>
      <sz val="10"/>
      <color indexed="8"/>
      <name val="Arial"/>
      <family val="2"/>
    </font>
    <font>
      <b/>
      <vertAlign val="superscript"/>
      <sz val="12"/>
      <color indexed="8"/>
      <name val="Times New Roman"/>
      <family val="1"/>
    </font>
    <font>
      <b/>
      <i/>
      <vertAlign val="subscript"/>
      <sz val="10"/>
      <color indexed="8"/>
      <name val="Times New Roman"/>
      <family val="1"/>
    </font>
    <font>
      <b/>
      <vertAlign val="subscript"/>
      <sz val="10"/>
      <color indexed="8"/>
      <name val="Times New Roman"/>
      <family val="1"/>
    </font>
    <font>
      <b/>
      <i/>
      <sz val="8"/>
      <color indexed="8"/>
      <name val="Times New Roman"/>
      <family val="1"/>
    </font>
    <font>
      <b/>
      <sz val="10"/>
      <color indexed="8"/>
      <name val="Times Roman"/>
    </font>
    <font>
      <b/>
      <sz val="10"/>
      <color indexed="21"/>
      <name val="Times Roman"/>
    </font>
    <font>
      <sz val="10"/>
      <color indexed="8"/>
      <name val="Times Roman"/>
    </font>
    <font>
      <sz val="10"/>
      <color indexed="21"/>
      <name val="Times Roman"/>
    </font>
    <font>
      <b/>
      <sz val="10"/>
      <color indexed="12"/>
      <name val="Times New Roman"/>
      <family val="1"/>
    </font>
    <font>
      <b/>
      <sz val="10"/>
      <color indexed="22"/>
      <name val="Times New Roman"/>
      <family val="1"/>
    </font>
    <font>
      <b/>
      <sz val="11"/>
      <color indexed="22"/>
      <name val="Times New Roman"/>
      <family val="1"/>
    </font>
    <font>
      <sz val="9"/>
      <color indexed="8"/>
      <name val="Arial"/>
      <family val="2"/>
    </font>
    <font>
      <i/>
      <sz val="10"/>
      <color indexed="8"/>
      <name val="Times New Roman"/>
      <family val="1"/>
    </font>
    <font>
      <u/>
      <sz val="10"/>
      <color indexed="8"/>
      <name val="Times New Roman"/>
      <family val="1"/>
    </font>
    <font>
      <u/>
      <sz val="10"/>
      <color indexed="18"/>
      <name val="Times New Roman"/>
      <family val="1"/>
    </font>
    <font>
      <u/>
      <sz val="10"/>
      <color indexed="18"/>
      <name val="Arial"/>
      <family val="2"/>
    </font>
    <font>
      <u/>
      <sz val="10"/>
      <color theme="10"/>
      <name val="Arial"/>
      <family val="2"/>
    </font>
    <font>
      <b/>
      <sz val="12"/>
      <color theme="0"/>
      <name val="Times New Roman"/>
      <family val="1"/>
    </font>
  </fonts>
  <fills count="7">
    <fill>
      <patternFill patternType="none"/>
    </fill>
    <fill>
      <patternFill patternType="gray125"/>
    </fill>
    <fill>
      <patternFill patternType="solid">
        <fgColor indexed="12"/>
        <bgColor auto="1"/>
      </patternFill>
    </fill>
    <fill>
      <patternFill patternType="solid">
        <fgColor indexed="17"/>
        <bgColor auto="1"/>
      </patternFill>
    </fill>
    <fill>
      <patternFill patternType="solid">
        <fgColor indexed="19"/>
        <bgColor auto="1"/>
      </patternFill>
    </fill>
    <fill>
      <patternFill patternType="solid">
        <fgColor rgb="FFEAB3B3"/>
        <bgColor indexed="64"/>
      </patternFill>
    </fill>
    <fill>
      <patternFill patternType="solid">
        <fgColor rgb="FFAAD2C7"/>
        <bgColor indexed="64"/>
      </patternFill>
    </fill>
  </fills>
  <borders count="23">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top/>
      <bottom/>
      <diagonal/>
    </border>
    <border>
      <left/>
      <right/>
      <top/>
      <bottom/>
      <diagonal/>
    </border>
    <border>
      <left/>
      <right style="thin">
        <color indexed="13"/>
      </right>
      <top/>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right/>
      <top/>
      <bottom style="medium">
        <color indexed="8"/>
      </bottom>
      <diagonal/>
    </border>
    <border>
      <left/>
      <right/>
      <top style="medium">
        <color indexed="8"/>
      </top>
      <bottom style="medium">
        <color indexed="8"/>
      </bottom>
      <diagonal/>
    </border>
    <border>
      <left/>
      <right/>
      <top style="medium">
        <color indexed="8"/>
      </top>
      <bottom/>
      <diagonal/>
    </border>
    <border>
      <left/>
      <right/>
      <top/>
      <bottom style="thin">
        <color indexed="8"/>
      </bottom>
      <diagonal/>
    </border>
    <border>
      <left/>
      <right/>
      <top style="thin">
        <color indexed="8"/>
      </top>
      <bottom style="medium">
        <color indexed="8"/>
      </bottom>
      <diagonal/>
    </border>
    <border>
      <left style="thin">
        <color indexed="13"/>
      </left>
      <right style="thin">
        <color indexed="13"/>
      </right>
      <top/>
      <bottom style="thin">
        <color indexed="13"/>
      </bottom>
      <diagonal/>
    </border>
    <border>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top style="thin">
        <color indexed="13"/>
      </top>
      <bottom style="thin">
        <color indexed="13"/>
      </bottom>
      <diagonal/>
    </border>
    <border>
      <left style="thin">
        <color indexed="13"/>
      </left>
      <right style="thin">
        <color indexed="13"/>
      </right>
      <top style="thin">
        <color indexed="13"/>
      </top>
      <bottom/>
      <diagonal/>
    </border>
    <border>
      <left/>
      <right/>
      <top style="thin">
        <color indexed="8"/>
      </top>
      <bottom style="thin">
        <color indexed="8"/>
      </bottom>
      <diagonal/>
    </border>
    <border>
      <left/>
      <right/>
      <top style="thin">
        <color indexed="8"/>
      </top>
      <bottom/>
      <diagonal/>
    </border>
    <border>
      <left/>
      <right/>
      <top style="medium">
        <color indexed="8"/>
      </top>
      <bottom style="thin">
        <color indexed="8"/>
      </bottom>
      <diagonal/>
    </border>
  </borders>
  <cellStyleXfs count="2">
    <xf numFmtId="0" fontId="0" fillId="0" borderId="0" applyNumberFormat="0" applyFill="0" applyBorder="0" applyProtection="0"/>
    <xf numFmtId="0" fontId="52" fillId="0" borderId="0" applyNumberFormat="0" applyFill="0" applyBorder="0" applyAlignment="0" applyProtection="0"/>
  </cellStyleXfs>
  <cellXfs count="437">
    <xf numFmtId="0" fontId="0" fillId="0" borderId="0" xfId="0"/>
    <xf numFmtId="0" fontId="0" fillId="0" borderId="0" xfId="0" applyNumberFormat="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49" fontId="1" fillId="2" borderId="5" xfId="0" applyNumberFormat="1" applyFont="1" applyFill="1" applyBorder="1" applyAlignment="1">
      <alignment horizontal="right"/>
    </xf>
    <xf numFmtId="0" fontId="1" fillId="2" borderId="5" xfId="0" applyFont="1" applyFill="1" applyBorder="1" applyAlignment="1">
      <alignment horizontal="right"/>
    </xf>
    <xf numFmtId="0" fontId="2" fillId="2" borderId="5" xfId="0" applyFont="1" applyFill="1" applyBorder="1" applyAlignment="1">
      <alignment horizontal="right"/>
    </xf>
    <xf numFmtId="0" fontId="0" fillId="2" borderId="6" xfId="0" applyFill="1" applyBorder="1"/>
    <xf numFmtId="0" fontId="4" fillId="2" borderId="5" xfId="0" applyFont="1" applyFill="1" applyBorder="1" applyAlignment="1">
      <alignment horizontal="center"/>
    </xf>
    <xf numFmtId="0" fontId="5" fillId="2" borderId="5" xfId="0" applyFont="1" applyFill="1" applyBorder="1" applyAlignment="1">
      <alignment horizontal="justify"/>
    </xf>
    <xf numFmtId="49" fontId="5" fillId="2" borderId="5" xfId="0" applyNumberFormat="1" applyFont="1" applyFill="1" applyBorder="1" applyAlignment="1">
      <alignment horizontal="justify"/>
    </xf>
    <xf numFmtId="0" fontId="6" fillId="2" borderId="5" xfId="0" applyFont="1" applyFill="1" applyBorder="1" applyAlignment="1">
      <alignment horizontal="justify"/>
    </xf>
    <xf numFmtId="1" fontId="7" fillId="2" borderId="5" xfId="0" applyNumberFormat="1" applyFont="1" applyFill="1" applyBorder="1"/>
    <xf numFmtId="49" fontId="8" fillId="2" borderId="5" xfId="0" applyNumberFormat="1" applyFont="1" applyFill="1" applyBorder="1"/>
    <xf numFmtId="0" fontId="9" fillId="2" borderId="5" xfId="0" applyFont="1" applyFill="1" applyBorder="1" applyAlignment="1">
      <alignment horizontal="justify"/>
    </xf>
    <xf numFmtId="0" fontId="7" fillId="2" borderId="5" xfId="0" applyFont="1" applyFill="1" applyBorder="1" applyAlignment="1">
      <alignment horizontal="center"/>
    </xf>
    <xf numFmtId="0" fontId="10" fillId="2" borderId="5" xfId="0" applyFont="1" applyFill="1" applyBorder="1" applyAlignment="1">
      <alignment horizontal="center"/>
    </xf>
    <xf numFmtId="0" fontId="7" fillId="2" borderId="5" xfId="0" applyFont="1" applyFill="1" applyBorder="1" applyAlignment="1">
      <alignment horizontal="justify"/>
    </xf>
    <xf numFmtId="0" fontId="8" fillId="2" borderId="5" xfId="0" applyFont="1" applyFill="1" applyBorder="1" applyAlignment="1">
      <alignment horizontal="justify"/>
    </xf>
    <xf numFmtId="0" fontId="7" fillId="2" borderId="5" xfId="0" applyNumberFormat="1" applyFont="1" applyFill="1" applyBorder="1" applyAlignment="1">
      <alignment horizontal="right"/>
    </xf>
    <xf numFmtId="49" fontId="8" fillId="2" borderId="5" xfId="0" applyNumberFormat="1" applyFont="1" applyFill="1" applyBorder="1" applyAlignment="1">
      <alignment horizontal="justify"/>
    </xf>
    <xf numFmtId="0" fontId="9" fillId="2" borderId="5" xfId="0" applyFont="1" applyFill="1" applyBorder="1" applyAlignment="1">
      <alignment vertical="top" wrapText="1"/>
    </xf>
    <xf numFmtId="0" fontId="9" fillId="2" borderId="5" xfId="0" applyFont="1" applyFill="1" applyBorder="1" applyAlignment="1">
      <alignment horizontal="left"/>
    </xf>
    <xf numFmtId="0" fontId="12" fillId="2" borderId="5" xfId="0" applyFont="1" applyFill="1" applyBorder="1" applyAlignment="1">
      <alignment horizontal="left"/>
    </xf>
    <xf numFmtId="0" fontId="8" fillId="2" borderId="5" xfId="0" applyFont="1" applyFill="1" applyBorder="1" applyAlignment="1">
      <alignment horizontal="right"/>
    </xf>
    <xf numFmtId="0" fontId="13" fillId="2" borderId="5" xfId="0" applyFont="1" applyFill="1" applyBorder="1" applyAlignment="1">
      <alignment horizontal="justify"/>
    </xf>
    <xf numFmtId="0" fontId="9" fillId="2" borderId="5" xfId="0" applyFont="1" applyFill="1" applyBorder="1" applyAlignment="1">
      <alignment horizontal="left" vertical="center" wrapText="1"/>
    </xf>
    <xf numFmtId="0" fontId="15" fillId="2" borderId="5" xfId="0" applyFont="1" applyFill="1" applyBorder="1" applyAlignment="1">
      <alignment horizontal="left"/>
    </xf>
    <xf numFmtId="0" fontId="16" fillId="2" borderId="5" xfId="0" applyFont="1" applyFill="1" applyBorder="1" applyAlignment="1">
      <alignment horizontal="justify"/>
    </xf>
    <xf numFmtId="49" fontId="0" fillId="2" borderId="5" xfId="0" applyNumberFormat="1" applyFill="1" applyBorder="1"/>
    <xf numFmtId="0" fontId="17" fillId="2" borderId="5" xfId="0" applyFont="1" applyFill="1" applyBorder="1"/>
    <xf numFmtId="49" fontId="17" fillId="2" borderId="5" xfId="0" applyNumberFormat="1" applyFont="1" applyFill="1" applyBorder="1"/>
    <xf numFmtId="0" fontId="0" fillId="2" borderId="7" xfId="0" applyFill="1" applyBorder="1"/>
    <xf numFmtId="0" fontId="0" fillId="2" borderId="8" xfId="0" applyFill="1" applyBorder="1"/>
    <xf numFmtId="0" fontId="0" fillId="2" borderId="9" xfId="0" applyFill="1" applyBorder="1"/>
    <xf numFmtId="0" fontId="18" fillId="2" borderId="2" xfId="0" applyFont="1" applyFill="1" applyBorder="1" applyAlignment="1">
      <alignment horizontal="right"/>
    </xf>
    <xf numFmtId="0" fontId="18" fillId="2" borderId="5" xfId="0" applyFont="1" applyFill="1" applyBorder="1" applyAlignment="1">
      <alignment horizontal="right"/>
    </xf>
    <xf numFmtId="0" fontId="18" fillId="2" borderId="5" xfId="0" applyFont="1" applyFill="1" applyBorder="1"/>
    <xf numFmtId="0" fontId="19" fillId="2" borderId="5" xfId="0" applyFont="1" applyFill="1" applyBorder="1" applyAlignment="1">
      <alignment horizontal="right"/>
    </xf>
    <xf numFmtId="0" fontId="8" fillId="2" borderId="5" xfId="0" applyFont="1" applyFill="1" applyBorder="1"/>
    <xf numFmtId="0" fontId="17" fillId="2" borderId="5" xfId="0" applyFont="1" applyFill="1" applyBorder="1" applyAlignment="1">
      <alignment horizontal="justify"/>
    </xf>
    <xf numFmtId="0" fontId="17" fillId="2" borderId="5" xfId="0" applyFont="1" applyFill="1" applyBorder="1" applyAlignment="1">
      <alignment horizontal="right"/>
    </xf>
    <xf numFmtId="0" fontId="8" fillId="2" borderId="5" xfId="0" applyNumberFormat="1" applyFont="1" applyFill="1" applyBorder="1" applyAlignment="1">
      <alignment horizontal="right" vertical="top"/>
    </xf>
    <xf numFmtId="0" fontId="8" fillId="2" borderId="5" xfId="0" applyFont="1" applyFill="1" applyBorder="1" applyAlignment="1">
      <alignment vertical="top"/>
    </xf>
    <xf numFmtId="49" fontId="8" fillId="2" borderId="5" xfId="0" applyNumberFormat="1" applyFont="1" applyFill="1" applyBorder="1" applyAlignment="1">
      <alignment vertical="center"/>
    </xf>
    <xf numFmtId="0" fontId="8" fillId="2" borderId="5" xfId="0" applyFont="1" applyFill="1" applyBorder="1" applyAlignment="1">
      <alignment vertical="top" wrapText="1"/>
    </xf>
    <xf numFmtId="0" fontId="8" fillId="2" borderId="5" xfId="0" applyFont="1" applyFill="1" applyBorder="1" applyAlignment="1">
      <alignment horizontal="right" vertical="top" wrapText="1"/>
    </xf>
    <xf numFmtId="0" fontId="8" fillId="2" borderId="5" xfId="0" applyFont="1" applyFill="1" applyBorder="1" applyAlignment="1">
      <alignment horizontal="right" vertical="top"/>
    </xf>
    <xf numFmtId="49" fontId="8" fillId="2" borderId="5" xfId="0" applyNumberFormat="1" applyFont="1" applyFill="1" applyBorder="1" applyAlignment="1">
      <alignment horizontal="left" vertical="center"/>
    </xf>
    <xf numFmtId="0" fontId="8" fillId="2" borderId="5" xfId="0" applyFont="1" applyFill="1" applyBorder="1" applyAlignment="1">
      <alignment vertical="center"/>
    </xf>
    <xf numFmtId="0" fontId="8" fillId="2" borderId="10" xfId="0" applyFont="1" applyFill="1" applyBorder="1" applyAlignment="1">
      <alignment vertical="center"/>
    </xf>
    <xf numFmtId="0" fontId="8" fillId="2" borderId="10" xfId="0" applyFont="1" applyFill="1" applyBorder="1" applyAlignment="1">
      <alignment vertical="top" wrapText="1"/>
    </xf>
    <xf numFmtId="0" fontId="16" fillId="2" borderId="5" xfId="0" applyFont="1" applyFill="1" applyBorder="1" applyAlignment="1">
      <alignment vertical="center"/>
    </xf>
    <xf numFmtId="49" fontId="8" fillId="4" borderId="11" xfId="0" applyNumberFormat="1" applyFont="1" applyFill="1" applyBorder="1" applyAlignment="1">
      <alignment horizontal="center" vertical="center"/>
    </xf>
    <xf numFmtId="49" fontId="8" fillId="4" borderId="11" xfId="0" applyNumberFormat="1" applyFont="1" applyFill="1" applyBorder="1" applyAlignment="1">
      <alignment horizontal="center" vertical="center" wrapText="1"/>
    </xf>
    <xf numFmtId="0" fontId="16" fillId="2" borderId="12" xfId="0" applyNumberFormat="1" applyFont="1" applyFill="1" applyBorder="1" applyAlignment="1">
      <alignment horizontal="center" vertical="top" wrapText="1"/>
    </xf>
    <xf numFmtId="164" fontId="16" fillId="2" borderId="12" xfId="0" applyNumberFormat="1" applyFont="1" applyFill="1" applyBorder="1" applyAlignment="1">
      <alignment horizontal="center" vertical="top" wrapText="1"/>
    </xf>
    <xf numFmtId="0" fontId="8" fillId="3" borderId="5" xfId="0" applyNumberFormat="1" applyFont="1" applyFill="1" applyBorder="1" applyAlignment="1">
      <alignment horizontal="center" vertical="top" wrapText="1"/>
    </xf>
    <xf numFmtId="164" fontId="8" fillId="3" borderId="5" xfId="0" applyNumberFormat="1" applyFont="1" applyFill="1" applyBorder="1" applyAlignment="1">
      <alignment horizontal="center" vertical="top" wrapText="1"/>
    </xf>
    <xf numFmtId="0" fontId="16" fillId="2" borderId="5" xfId="0" applyNumberFormat="1" applyFont="1" applyFill="1" applyBorder="1" applyAlignment="1">
      <alignment horizontal="center" vertical="top" wrapText="1"/>
    </xf>
    <xf numFmtId="164" fontId="16" fillId="2" borderId="5" xfId="0" applyNumberFormat="1" applyFont="1" applyFill="1" applyBorder="1" applyAlignment="1">
      <alignment horizontal="center" vertical="top" wrapText="1"/>
    </xf>
    <xf numFmtId="0" fontId="8" fillId="3" borderId="13" xfId="0" applyNumberFormat="1" applyFont="1" applyFill="1" applyBorder="1" applyAlignment="1">
      <alignment horizontal="center" vertical="top" wrapText="1"/>
    </xf>
    <xf numFmtId="164" fontId="8" fillId="3" borderId="13" xfId="0" applyNumberFormat="1" applyFont="1" applyFill="1" applyBorder="1" applyAlignment="1">
      <alignment horizontal="center" vertical="top" wrapText="1"/>
    </xf>
    <xf numFmtId="49" fontId="16" fillId="2" borderId="14" xfId="0" applyNumberFormat="1" applyFont="1" applyFill="1" applyBorder="1" applyAlignment="1">
      <alignment horizontal="center" vertical="top" wrapText="1"/>
    </xf>
    <xf numFmtId="0" fontId="16" fillId="2" borderId="14" xfId="0" applyNumberFormat="1" applyFont="1" applyFill="1" applyBorder="1" applyAlignment="1">
      <alignment horizontal="center" vertical="top" wrapText="1"/>
    </xf>
    <xf numFmtId="164" fontId="16" fillId="2" borderId="14" xfId="0" applyNumberFormat="1" applyFont="1" applyFill="1" applyBorder="1" applyAlignment="1">
      <alignment horizontal="center" vertical="top" wrapText="1"/>
    </xf>
    <xf numFmtId="0" fontId="8" fillId="2" borderId="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2" xfId="0" applyFont="1" applyFill="1" applyBorder="1" applyAlignment="1">
      <alignment vertical="top" wrapText="1"/>
    </xf>
    <xf numFmtId="0" fontId="20" fillId="2" borderId="5" xfId="0" applyFont="1" applyFill="1" applyBorder="1" applyAlignment="1">
      <alignment horizontal="right" vertical="top" wrapText="1"/>
    </xf>
    <xf numFmtId="0" fontId="18" fillId="2" borderId="5" xfId="0" applyFont="1" applyFill="1" applyBorder="1" applyAlignment="1">
      <alignment horizontal="right" vertical="top"/>
    </xf>
    <xf numFmtId="0" fontId="18" fillId="2" borderId="5" xfId="0" applyFont="1" applyFill="1" applyBorder="1" applyAlignment="1">
      <alignment vertical="top"/>
    </xf>
    <xf numFmtId="0" fontId="0" fillId="2" borderId="5" xfId="0" applyFill="1" applyBorder="1" applyAlignment="1">
      <alignment vertical="top" wrapText="1"/>
    </xf>
    <xf numFmtId="0" fontId="12" fillId="2" borderId="5" xfId="0" applyFont="1" applyFill="1" applyBorder="1" applyAlignment="1">
      <alignment horizontal="right"/>
    </xf>
    <xf numFmtId="0" fontId="21" fillId="2" borderId="5" xfId="0" applyFont="1" applyFill="1" applyBorder="1" applyAlignment="1">
      <alignment horizontal="right"/>
    </xf>
    <xf numFmtId="0" fontId="8" fillId="2" borderId="5" xfId="0" applyFont="1" applyFill="1" applyBorder="1" applyAlignment="1">
      <alignment horizontal="left" vertical="top" wrapText="1"/>
    </xf>
    <xf numFmtId="0" fontId="18" fillId="2" borderId="5" xfId="0" applyFont="1" applyFill="1" applyBorder="1" applyAlignment="1">
      <alignment horizontal="left" vertical="top" wrapText="1"/>
    </xf>
    <xf numFmtId="0" fontId="19" fillId="2" borderId="5" xfId="0" applyFont="1" applyFill="1" applyBorder="1" applyAlignment="1">
      <alignment horizontal="right" vertical="top" wrapText="1"/>
    </xf>
    <xf numFmtId="0" fontId="22" fillId="2" borderId="5" xfId="0" applyFont="1" applyFill="1" applyBorder="1" applyAlignment="1">
      <alignment vertical="top"/>
    </xf>
    <xf numFmtId="0" fontId="0" fillId="2" borderId="5" xfId="0" applyFill="1" applyBorder="1" applyAlignment="1">
      <alignment vertical="center" wrapText="1"/>
    </xf>
    <xf numFmtId="0" fontId="16" fillId="2" borderId="5" xfId="0" applyFont="1" applyFill="1" applyBorder="1" applyAlignment="1">
      <alignment horizontal="right" vertical="top"/>
    </xf>
    <xf numFmtId="0" fontId="16" fillId="2" borderId="5" xfId="0" applyFont="1" applyFill="1" applyBorder="1" applyAlignment="1">
      <alignment vertical="top"/>
    </xf>
    <xf numFmtId="0" fontId="23" fillId="2" borderId="5" xfId="0" applyFont="1" applyFill="1" applyBorder="1" applyAlignment="1">
      <alignment horizontal="right" vertical="top"/>
    </xf>
    <xf numFmtId="0" fontId="23" fillId="2" borderId="5" xfId="0" applyFont="1" applyFill="1" applyBorder="1" applyAlignment="1">
      <alignment vertical="top"/>
    </xf>
    <xf numFmtId="0" fontId="23" fillId="2" borderId="5" xfId="0" applyFont="1" applyFill="1" applyBorder="1" applyAlignment="1">
      <alignment horizontal="left" vertical="center" wrapText="1"/>
    </xf>
    <xf numFmtId="0" fontId="0" fillId="2" borderId="5" xfId="0" applyFill="1" applyBorder="1" applyAlignment="1">
      <alignment wrapText="1"/>
    </xf>
    <xf numFmtId="0" fontId="16" fillId="2" borderId="5" xfId="0" applyFont="1" applyFill="1" applyBorder="1" applyAlignment="1">
      <alignment horizontal="left" vertical="center" wrapText="1"/>
    </xf>
    <xf numFmtId="49" fontId="24" fillId="2" borderId="5" xfId="0" applyNumberFormat="1" applyFont="1" applyFill="1" applyBorder="1" applyAlignment="1">
      <alignment vertical="center"/>
    </xf>
    <xf numFmtId="0" fontId="16" fillId="2" borderId="5" xfId="0" applyFont="1" applyFill="1" applyBorder="1"/>
    <xf numFmtId="0" fontId="8" fillId="2" borderId="10" xfId="0" applyFont="1" applyFill="1" applyBorder="1"/>
    <xf numFmtId="0" fontId="16" fillId="2" borderId="10" xfId="0" applyFont="1" applyFill="1" applyBorder="1"/>
    <xf numFmtId="0" fontId="8" fillId="4" borderId="11" xfId="0" applyFont="1" applyFill="1" applyBorder="1" applyAlignment="1">
      <alignment horizontal="center" vertical="center" wrapText="1"/>
    </xf>
    <xf numFmtId="0" fontId="16" fillId="2" borderId="5" xfId="0" applyFont="1" applyFill="1" applyBorder="1" applyAlignment="1">
      <alignment vertical="center" wrapText="1"/>
    </xf>
    <xf numFmtId="49" fontId="16" fillId="2" borderId="12" xfId="0" applyNumberFormat="1" applyFont="1" applyFill="1" applyBorder="1" applyAlignment="1">
      <alignment horizontal="center" vertical="top" wrapText="1"/>
    </xf>
    <xf numFmtId="49" fontId="8" fillId="3" borderId="5" xfId="0" applyNumberFormat="1" applyFont="1" applyFill="1" applyBorder="1" applyAlignment="1">
      <alignment horizontal="center" vertical="top" wrapText="1"/>
    </xf>
    <xf numFmtId="49" fontId="16" fillId="2" borderId="5" xfId="0" applyNumberFormat="1" applyFont="1" applyFill="1" applyBorder="1" applyAlignment="1">
      <alignment horizontal="center" vertical="top" wrapText="1"/>
    </xf>
    <xf numFmtId="0" fontId="8" fillId="3" borderId="10" xfId="0" applyNumberFormat="1" applyFont="1" applyFill="1" applyBorder="1" applyAlignment="1">
      <alignment horizontal="center" vertical="top" wrapText="1"/>
    </xf>
    <xf numFmtId="49" fontId="8" fillId="3" borderId="10" xfId="0" applyNumberFormat="1" applyFont="1" applyFill="1" applyBorder="1" applyAlignment="1">
      <alignment horizontal="center" vertical="top" wrapText="1"/>
    </xf>
    <xf numFmtId="164" fontId="8" fillId="3" borderId="10" xfId="0" applyNumberFormat="1" applyFont="1" applyFill="1" applyBorder="1" applyAlignment="1">
      <alignment horizontal="center" vertical="top" wrapText="1"/>
    </xf>
    <xf numFmtId="0" fontId="19" fillId="2" borderId="5" xfId="0" applyFont="1" applyFill="1" applyBorder="1" applyAlignment="1">
      <alignment horizontal="left"/>
    </xf>
    <xf numFmtId="0" fontId="8" fillId="2" borderId="5" xfId="0" applyFont="1" applyFill="1" applyBorder="1" applyAlignment="1">
      <alignment vertical="center" wrapText="1"/>
    </xf>
    <xf numFmtId="0" fontId="8" fillId="2" borderId="5" xfId="0" applyFont="1" applyFill="1" applyBorder="1" applyAlignment="1">
      <alignment horizontal="right" vertical="center" wrapText="1"/>
    </xf>
    <xf numFmtId="0" fontId="20" fillId="2" borderId="5" xfId="0" applyFont="1" applyFill="1" applyBorder="1"/>
    <xf numFmtId="0" fontId="20" fillId="2" borderId="5" xfId="0" applyFont="1" applyFill="1" applyBorder="1" applyAlignment="1">
      <alignment horizontal="right"/>
    </xf>
    <xf numFmtId="0" fontId="0" fillId="2" borderId="5" xfId="0" applyFill="1" applyBorder="1" applyAlignment="1">
      <alignment vertical="top"/>
    </xf>
    <xf numFmtId="0" fontId="18" fillId="2" borderId="5" xfId="0" applyFont="1" applyFill="1" applyBorder="1" applyAlignment="1">
      <alignment horizontal="justify" vertical="center" wrapText="1"/>
    </xf>
    <xf numFmtId="0" fontId="8" fillId="2" borderId="5" xfId="0" applyFont="1" applyFill="1" applyBorder="1" applyAlignment="1">
      <alignment horizontal="justify" vertical="top" wrapText="1"/>
    </xf>
    <xf numFmtId="49" fontId="0" fillId="2" borderId="5" xfId="0" applyNumberFormat="1" applyFill="1" applyBorder="1" applyAlignment="1">
      <alignment vertical="top"/>
    </xf>
    <xf numFmtId="0" fontId="8" fillId="2" borderId="5" xfId="0" applyFont="1" applyFill="1" applyBorder="1" applyAlignment="1">
      <alignment horizontal="center"/>
    </xf>
    <xf numFmtId="0" fontId="8" fillId="2" borderId="5" xfId="0" applyFont="1" applyFill="1" applyBorder="1" applyAlignment="1">
      <alignment horizontal="center" vertical="top" wrapText="1"/>
    </xf>
    <xf numFmtId="0" fontId="18" fillId="2" borderId="5" xfId="0" applyFont="1" applyFill="1" applyBorder="1" applyAlignment="1">
      <alignment horizontal="center"/>
    </xf>
    <xf numFmtId="0" fontId="18" fillId="2" borderId="5" xfId="0" applyFont="1" applyFill="1" applyBorder="1" applyAlignment="1">
      <alignment horizontal="center" vertical="top" wrapText="1"/>
    </xf>
    <xf numFmtId="0" fontId="18" fillId="2" borderId="5" xfId="0" applyFont="1" applyFill="1" applyBorder="1" applyAlignment="1">
      <alignment horizontal="justify"/>
    </xf>
    <xf numFmtId="0" fontId="20" fillId="2" borderId="5" xfId="0" applyFont="1" applyFill="1" applyBorder="1" applyAlignment="1">
      <alignment horizontal="justify"/>
    </xf>
    <xf numFmtId="49" fontId="0" fillId="2" borderId="5" xfId="0" applyNumberFormat="1" applyFill="1" applyBorder="1" applyAlignment="1">
      <alignment vertical="center"/>
    </xf>
    <xf numFmtId="0" fontId="16" fillId="2" borderId="5" xfId="0" applyFont="1" applyFill="1" applyBorder="1" applyAlignment="1">
      <alignment horizontal="right"/>
    </xf>
    <xf numFmtId="0" fontId="0" fillId="2" borderId="5" xfId="0" applyFill="1" applyBorder="1" applyAlignment="1">
      <alignment vertical="center"/>
    </xf>
    <xf numFmtId="0" fontId="23" fillId="2" borderId="5" xfId="0" applyFont="1" applyFill="1" applyBorder="1" applyAlignment="1">
      <alignment horizontal="right"/>
    </xf>
    <xf numFmtId="0" fontId="23" fillId="2" borderId="5" xfId="0" applyFont="1" applyFill="1" applyBorder="1"/>
    <xf numFmtId="0" fontId="19" fillId="2" borderId="5" xfId="0" applyFont="1" applyFill="1" applyBorder="1"/>
    <xf numFmtId="0" fontId="8" fillId="2" borderId="5" xfId="0" applyNumberFormat="1" applyFont="1" applyFill="1" applyBorder="1" applyAlignment="1">
      <alignment horizontal="left" vertical="top"/>
    </xf>
    <xf numFmtId="0" fontId="0" fillId="2" borderId="10" xfId="0" applyFill="1" applyBorder="1"/>
    <xf numFmtId="49" fontId="8" fillId="4" borderId="11" xfId="0" applyNumberFormat="1" applyFont="1" applyFill="1" applyBorder="1" applyAlignment="1">
      <alignment horizontal="center" wrapText="1"/>
    </xf>
    <xf numFmtId="49" fontId="8" fillId="4" borderId="11" xfId="0" applyNumberFormat="1" applyFont="1" applyFill="1" applyBorder="1" applyAlignment="1">
      <alignment horizontal="center"/>
    </xf>
    <xf numFmtId="165" fontId="16" fillId="2" borderId="12" xfId="0" applyNumberFormat="1" applyFont="1" applyFill="1" applyBorder="1" applyAlignment="1">
      <alignment horizontal="center" vertical="top" wrapText="1"/>
    </xf>
    <xf numFmtId="2" fontId="16" fillId="2" borderId="12" xfId="0" applyNumberFormat="1" applyFont="1" applyFill="1" applyBorder="1" applyAlignment="1">
      <alignment horizontal="center" vertical="top" wrapText="1"/>
    </xf>
    <xf numFmtId="166" fontId="16" fillId="2" borderId="12" xfId="0" applyNumberFormat="1" applyFont="1" applyFill="1" applyBorder="1" applyAlignment="1">
      <alignment horizontal="center" vertical="top" wrapText="1"/>
    </xf>
    <xf numFmtId="165" fontId="8" fillId="3" borderId="5" xfId="0" applyNumberFormat="1" applyFont="1" applyFill="1" applyBorder="1" applyAlignment="1">
      <alignment horizontal="center" vertical="top" wrapText="1"/>
    </xf>
    <xf numFmtId="2" fontId="8" fillId="3" borderId="5" xfId="0" applyNumberFormat="1" applyFont="1" applyFill="1" applyBorder="1" applyAlignment="1">
      <alignment horizontal="center" vertical="top" wrapText="1"/>
    </xf>
    <xf numFmtId="167" fontId="8" fillId="3" borderId="5" xfId="0" applyNumberFormat="1" applyFont="1" applyFill="1" applyBorder="1" applyAlignment="1">
      <alignment horizontal="center" vertical="top" wrapText="1"/>
    </xf>
    <xf numFmtId="165" fontId="16" fillId="2" borderId="5" xfId="0" applyNumberFormat="1" applyFont="1" applyFill="1" applyBorder="1" applyAlignment="1">
      <alignment horizontal="center" vertical="top" wrapText="1"/>
    </xf>
    <xf numFmtId="2" fontId="16" fillId="2" borderId="5" xfId="0" applyNumberFormat="1" applyFont="1" applyFill="1" applyBorder="1" applyAlignment="1">
      <alignment horizontal="center" vertical="top" wrapText="1"/>
    </xf>
    <xf numFmtId="167" fontId="16" fillId="2" borderId="5" xfId="0" applyNumberFormat="1" applyFont="1" applyFill="1" applyBorder="1" applyAlignment="1">
      <alignment horizontal="center" vertical="top" wrapText="1"/>
    </xf>
    <xf numFmtId="165" fontId="8" fillId="3" borderId="13" xfId="0" applyNumberFormat="1" applyFont="1" applyFill="1" applyBorder="1" applyAlignment="1">
      <alignment horizontal="center" vertical="top" wrapText="1"/>
    </xf>
    <xf numFmtId="2" fontId="8" fillId="3" borderId="13" xfId="0" applyNumberFormat="1" applyFont="1" applyFill="1" applyBorder="1" applyAlignment="1">
      <alignment horizontal="center" vertical="top" wrapText="1"/>
    </xf>
    <xf numFmtId="167" fontId="8" fillId="3" borderId="13" xfId="0" applyNumberFormat="1" applyFont="1" applyFill="1" applyBorder="1" applyAlignment="1">
      <alignment horizontal="center" vertical="top" wrapText="1"/>
    </xf>
    <xf numFmtId="165" fontId="16" fillId="2" borderId="14" xfId="0" applyNumberFormat="1" applyFont="1" applyFill="1" applyBorder="1" applyAlignment="1">
      <alignment horizontal="center" vertical="top" wrapText="1"/>
    </xf>
    <xf numFmtId="0" fontId="16" fillId="2" borderId="14" xfId="0" applyFont="1" applyFill="1" applyBorder="1" applyAlignment="1">
      <alignment horizontal="center" vertical="top" wrapText="1"/>
    </xf>
    <xf numFmtId="167" fontId="16" fillId="2" borderId="14" xfId="0" applyNumberFormat="1" applyFont="1" applyFill="1" applyBorder="1" applyAlignment="1">
      <alignment horizontal="center" vertical="top" wrapText="1"/>
    </xf>
    <xf numFmtId="0" fontId="26" fillId="2" borderId="12" xfId="0" applyFont="1" applyFill="1" applyBorder="1" applyAlignment="1">
      <alignment horizontal="justify" vertical="center"/>
    </xf>
    <xf numFmtId="0" fontId="0" fillId="2" borderId="12" xfId="0" applyFill="1" applyBorder="1"/>
    <xf numFmtId="0" fontId="26" fillId="2" borderId="5" xfId="0" applyFont="1" applyFill="1" applyBorder="1" applyAlignment="1">
      <alignment horizontal="justify" vertical="center"/>
    </xf>
    <xf numFmtId="168" fontId="0" fillId="2" borderId="5" xfId="0" applyNumberFormat="1" applyFill="1" applyBorder="1"/>
    <xf numFmtId="0" fontId="0" fillId="2" borderId="4" xfId="0" applyFill="1" applyBorder="1" applyAlignment="1">
      <alignment horizontal="right"/>
    </xf>
    <xf numFmtId="0" fontId="3" fillId="2" borderId="5" xfId="0" applyFont="1" applyFill="1" applyBorder="1" applyAlignment="1">
      <alignment horizontal="center" vertical="center"/>
    </xf>
    <xf numFmtId="0" fontId="25" fillId="2" borderId="5" xfId="0" applyFont="1" applyFill="1" applyBorder="1" applyAlignment="1">
      <alignment vertical="center"/>
    </xf>
    <xf numFmtId="0" fontId="8" fillId="2" borderId="10" xfId="0" applyFont="1" applyFill="1" applyBorder="1" applyAlignment="1">
      <alignment horizontal="justify"/>
    </xf>
    <xf numFmtId="0" fontId="16" fillId="2" borderId="12" xfId="0" applyFont="1" applyFill="1" applyBorder="1" applyAlignment="1">
      <alignment horizontal="justify" vertical="center"/>
    </xf>
    <xf numFmtId="168" fontId="0" fillId="2" borderId="12" xfId="0" applyNumberFormat="1" applyFill="1" applyBorder="1"/>
    <xf numFmtId="0" fontId="10" fillId="2" borderId="5" xfId="0" applyFont="1" applyFill="1" applyBorder="1" applyAlignment="1">
      <alignment horizontal="center" vertical="center"/>
    </xf>
    <xf numFmtId="0" fontId="0" fillId="2" borderId="5" xfId="0" applyFill="1" applyBorder="1" applyAlignment="1">
      <alignment horizontal="justify"/>
    </xf>
    <xf numFmtId="0" fontId="30" fillId="2" borderId="5" xfId="0" applyFont="1" applyFill="1" applyBorder="1" applyAlignment="1">
      <alignment horizontal="center"/>
    </xf>
    <xf numFmtId="49" fontId="8" fillId="2" borderId="5" xfId="0" applyNumberFormat="1" applyFont="1" applyFill="1" applyBorder="1" applyAlignment="1">
      <alignment vertical="top" wrapText="1"/>
    </xf>
    <xf numFmtId="0" fontId="27" fillId="2" borderId="5" xfId="0" applyFont="1" applyFill="1" applyBorder="1" applyAlignment="1">
      <alignment horizontal="left"/>
    </xf>
    <xf numFmtId="0" fontId="30" fillId="2" borderId="10" xfId="0" applyFont="1" applyFill="1" applyBorder="1" applyAlignment="1">
      <alignment horizontal="center"/>
    </xf>
    <xf numFmtId="0" fontId="8" fillId="4" borderId="11" xfId="0" applyFont="1" applyFill="1" applyBorder="1" applyAlignment="1">
      <alignment horizontal="center" vertical="center"/>
    </xf>
    <xf numFmtId="0" fontId="31" fillId="2" borderId="5" xfId="0" applyFont="1" applyFill="1" applyBorder="1" applyAlignment="1">
      <alignment vertical="top" wrapText="1"/>
    </xf>
    <xf numFmtId="1" fontId="8" fillId="3" borderId="5" xfId="0" applyNumberFormat="1" applyFont="1" applyFill="1" applyBorder="1" applyAlignment="1">
      <alignment horizontal="center" vertical="top" wrapText="1"/>
    </xf>
    <xf numFmtId="169" fontId="8" fillId="3" borderId="5" xfId="0" applyNumberFormat="1" applyFont="1" applyFill="1" applyBorder="1" applyAlignment="1">
      <alignment horizontal="center" vertical="top" wrapText="1"/>
    </xf>
    <xf numFmtId="1" fontId="8" fillId="3" borderId="13" xfId="0" applyNumberFormat="1" applyFont="1" applyFill="1" applyBorder="1" applyAlignment="1">
      <alignment horizontal="center" vertical="top" wrapText="1"/>
    </xf>
    <xf numFmtId="169" fontId="8" fillId="3" borderId="13" xfId="0" applyNumberFormat="1" applyFont="1" applyFill="1" applyBorder="1" applyAlignment="1">
      <alignment horizontal="center" vertical="top" wrapText="1"/>
    </xf>
    <xf numFmtId="49" fontId="0" fillId="2" borderId="14" xfId="0" applyNumberFormat="1" applyFill="1" applyBorder="1" applyAlignment="1">
      <alignment vertical="top" wrapText="1"/>
    </xf>
    <xf numFmtId="0" fontId="26" fillId="2" borderId="5" xfId="0" applyFont="1" applyFill="1" applyBorder="1" applyAlignment="1">
      <alignment horizontal="right" wrapText="1"/>
    </xf>
    <xf numFmtId="0" fontId="32" fillId="2" borderId="12" xfId="0" applyFont="1" applyFill="1" applyBorder="1" applyAlignment="1">
      <alignment horizontal="right" wrapText="1"/>
    </xf>
    <xf numFmtId="167" fontId="33" fillId="2" borderId="12" xfId="0" applyNumberFormat="1" applyFont="1" applyFill="1" applyBorder="1" applyAlignment="1">
      <alignment horizontal="right"/>
    </xf>
    <xf numFmtId="0" fontId="32" fillId="2" borderId="12" xfId="0" applyFont="1" applyFill="1" applyBorder="1" applyAlignment="1">
      <alignment horizontal="right"/>
    </xf>
    <xf numFmtId="0" fontId="33" fillId="2" borderId="12" xfId="0" applyFont="1" applyFill="1" applyBorder="1" applyAlignment="1">
      <alignment horizontal="right"/>
    </xf>
    <xf numFmtId="0" fontId="31" fillId="2" borderId="12" xfId="0" applyFont="1" applyFill="1" applyBorder="1" applyAlignment="1">
      <alignment vertical="top" wrapText="1"/>
    </xf>
    <xf numFmtId="49" fontId="27" fillId="2" borderId="5" xfId="0" applyNumberFormat="1" applyFont="1" applyFill="1" applyBorder="1" applyAlignment="1">
      <alignment horizontal="center" wrapText="1"/>
    </xf>
    <xf numFmtId="0" fontId="8" fillId="2" borderId="5" xfId="0" applyNumberFormat="1" applyFont="1" applyFill="1" applyBorder="1" applyAlignment="1">
      <alignment horizontal="left" vertical="center" wrapText="1"/>
    </xf>
    <xf numFmtId="167" fontId="8" fillId="2" borderId="5" xfId="0" applyNumberFormat="1" applyFont="1" applyFill="1" applyBorder="1" applyAlignment="1">
      <alignment horizontal="left" vertical="top" wrapText="1"/>
    </xf>
    <xf numFmtId="0" fontId="32" fillId="2" borderId="5" xfId="0" applyFont="1" applyFill="1" applyBorder="1" applyAlignment="1">
      <alignment horizontal="right"/>
    </xf>
    <xf numFmtId="0" fontId="33" fillId="2" borderId="5" xfId="0" applyFont="1" applyFill="1" applyBorder="1" applyAlignment="1">
      <alignment horizontal="right"/>
    </xf>
    <xf numFmtId="49" fontId="8" fillId="2" borderId="5" xfId="0" applyNumberFormat="1" applyFont="1" applyFill="1" applyBorder="1" applyAlignment="1">
      <alignment horizontal="left"/>
    </xf>
    <xf numFmtId="0" fontId="7" fillId="2" borderId="5" xfId="0" applyFont="1" applyFill="1" applyBorder="1" applyAlignment="1">
      <alignment horizontal="left"/>
    </xf>
    <xf numFmtId="0" fontId="8" fillId="2" borderId="5" xfId="0" applyFont="1" applyFill="1" applyBorder="1" applyAlignment="1">
      <alignment horizontal="left" vertical="top"/>
    </xf>
    <xf numFmtId="0" fontId="27" fillId="2" borderId="5" xfId="0" applyFont="1" applyFill="1" applyBorder="1" applyAlignment="1">
      <alignment horizontal="center"/>
    </xf>
    <xf numFmtId="0" fontId="35" fillId="2" borderId="5" xfId="0" applyFont="1" applyFill="1" applyBorder="1" applyAlignment="1">
      <alignment horizontal="justify"/>
    </xf>
    <xf numFmtId="0" fontId="35" fillId="2" borderId="5" xfId="0" applyFont="1" applyFill="1" applyBorder="1"/>
    <xf numFmtId="0" fontId="8" fillId="2" borderId="5" xfId="0" applyFont="1" applyFill="1" applyBorder="1" applyAlignment="1">
      <alignment horizontal="left"/>
    </xf>
    <xf numFmtId="49" fontId="36" fillId="2" borderId="5" xfId="0" applyNumberFormat="1" applyFont="1" applyFill="1" applyBorder="1" applyAlignment="1">
      <alignment horizontal="justify"/>
    </xf>
    <xf numFmtId="0" fontId="27" fillId="2" borderId="5" xfId="0" applyFont="1" applyFill="1" applyBorder="1" applyAlignment="1">
      <alignment horizontal="justify"/>
    </xf>
    <xf numFmtId="49" fontId="7" fillId="2" borderId="5" xfId="0" applyNumberFormat="1" applyFont="1" applyFill="1" applyBorder="1" applyAlignment="1">
      <alignment horizontal="left"/>
    </xf>
    <xf numFmtId="0" fontId="16" fillId="2" borderId="10" xfId="0" applyFont="1" applyFill="1" applyBorder="1" applyAlignment="1">
      <alignment horizontal="center"/>
    </xf>
    <xf numFmtId="49" fontId="8" fillId="4" borderId="12" xfId="0" applyNumberFormat="1" applyFont="1" applyFill="1" applyBorder="1" applyAlignment="1">
      <alignment horizontal="center" vertical="center" wrapText="1"/>
    </xf>
    <xf numFmtId="49" fontId="7" fillId="4" borderId="12" xfId="0" applyNumberFormat="1" applyFont="1" applyFill="1" applyBorder="1" applyAlignment="1">
      <alignment horizontal="center" vertical="center" wrapText="1"/>
    </xf>
    <xf numFmtId="0" fontId="8" fillId="2" borderId="13" xfId="0" applyFont="1" applyFill="1" applyBorder="1" applyAlignment="1">
      <alignment horizontal="center" vertical="top" wrapText="1"/>
    </xf>
    <xf numFmtId="0" fontId="8" fillId="2" borderId="13" xfId="0" applyFont="1" applyFill="1" applyBorder="1" applyAlignment="1">
      <alignment horizontal="center" wrapText="1"/>
    </xf>
    <xf numFmtId="0" fontId="8" fillId="2" borderId="21" xfId="0" applyFont="1" applyFill="1" applyBorder="1" applyAlignment="1">
      <alignment horizontal="center" vertical="top" wrapText="1"/>
    </xf>
    <xf numFmtId="0" fontId="16" fillId="2" borderId="5" xfId="0" applyFont="1" applyFill="1" applyBorder="1" applyAlignment="1">
      <alignment horizontal="center" wrapText="1"/>
    </xf>
    <xf numFmtId="0" fontId="8" fillId="3" borderId="5" xfId="0" applyFont="1" applyFill="1" applyBorder="1" applyAlignment="1">
      <alignment horizontal="center" wrapText="1"/>
    </xf>
    <xf numFmtId="0" fontId="8" fillId="3" borderId="13" xfId="0" applyFont="1" applyFill="1" applyBorder="1" applyAlignment="1">
      <alignment horizontal="center" wrapText="1"/>
    </xf>
    <xf numFmtId="167" fontId="16" fillId="2" borderId="14" xfId="0" applyNumberFormat="1" applyFont="1" applyFill="1" applyBorder="1" applyAlignment="1">
      <alignment horizontal="center" wrapText="1"/>
    </xf>
    <xf numFmtId="170" fontId="16" fillId="2" borderId="14" xfId="0" applyNumberFormat="1" applyFont="1" applyFill="1" applyBorder="1" applyAlignment="1">
      <alignment horizontal="center" vertical="top" wrapText="1"/>
    </xf>
    <xf numFmtId="0" fontId="8" fillId="2" borderId="22" xfId="0" applyFont="1" applyFill="1" applyBorder="1" applyAlignment="1">
      <alignment horizontal="center" vertical="top" wrapText="1"/>
    </xf>
    <xf numFmtId="0" fontId="8" fillId="2" borderId="22" xfId="0" applyFont="1" applyFill="1" applyBorder="1" applyAlignment="1">
      <alignment horizontal="center" wrapText="1"/>
    </xf>
    <xf numFmtId="167" fontId="8" fillId="2" borderId="22" xfId="0" applyNumberFormat="1" applyFont="1" applyFill="1" applyBorder="1" applyAlignment="1">
      <alignment horizontal="center" vertical="top" wrapText="1"/>
    </xf>
    <xf numFmtId="170" fontId="8" fillId="2" borderId="22" xfId="0" applyNumberFormat="1" applyFont="1" applyFill="1" applyBorder="1" applyAlignment="1">
      <alignment horizontal="center" vertical="top" wrapText="1"/>
    </xf>
    <xf numFmtId="0" fontId="16" fillId="2" borderId="21" xfId="0" applyNumberFormat="1" applyFont="1" applyFill="1" applyBorder="1" applyAlignment="1">
      <alignment horizontal="center" vertical="top" wrapText="1"/>
    </xf>
    <xf numFmtId="0" fontId="16" fillId="2" borderId="21" xfId="0" applyFont="1" applyFill="1" applyBorder="1" applyAlignment="1">
      <alignment horizontal="center" wrapText="1"/>
    </xf>
    <xf numFmtId="167" fontId="16" fillId="2" borderId="21" xfId="0" applyNumberFormat="1" applyFont="1" applyFill="1" applyBorder="1" applyAlignment="1">
      <alignment horizontal="center" vertical="top" wrapText="1"/>
    </xf>
    <xf numFmtId="170" fontId="16" fillId="2" borderId="21" xfId="0" applyNumberFormat="1" applyFont="1" applyFill="1" applyBorder="1" applyAlignment="1">
      <alignment horizontal="center" vertical="top" wrapText="1"/>
    </xf>
    <xf numFmtId="170" fontId="8" fillId="3" borderId="5" xfId="0" applyNumberFormat="1" applyFont="1" applyFill="1" applyBorder="1" applyAlignment="1">
      <alignment horizontal="center" vertical="top" wrapText="1"/>
    </xf>
    <xf numFmtId="170" fontId="16" fillId="2" borderId="5" xfId="0" applyNumberFormat="1" applyFont="1" applyFill="1" applyBorder="1" applyAlignment="1">
      <alignment horizontal="center" vertical="top" wrapText="1"/>
    </xf>
    <xf numFmtId="170" fontId="8" fillId="3" borderId="13" xfId="0" applyNumberFormat="1" applyFont="1" applyFill="1" applyBorder="1" applyAlignment="1">
      <alignment horizontal="center" vertical="top" wrapText="1"/>
    </xf>
    <xf numFmtId="49" fontId="8" fillId="3" borderId="12" xfId="0" applyNumberFormat="1" applyFont="1" applyFill="1" applyBorder="1" applyAlignment="1">
      <alignment horizontal="center" vertical="top" wrapText="1"/>
    </xf>
    <xf numFmtId="0" fontId="8" fillId="3" borderId="12" xfId="0" applyNumberFormat="1" applyFont="1" applyFill="1" applyBorder="1" applyAlignment="1">
      <alignment horizontal="center" vertical="top" wrapText="1"/>
    </xf>
    <xf numFmtId="0" fontId="8" fillId="3" borderId="12" xfId="0" applyFont="1" applyFill="1" applyBorder="1" applyAlignment="1">
      <alignment horizontal="center" wrapText="1"/>
    </xf>
    <xf numFmtId="0" fontId="8" fillId="3" borderId="12" xfId="0" applyFont="1" applyFill="1" applyBorder="1" applyAlignment="1">
      <alignment horizontal="center" vertical="top" wrapText="1"/>
    </xf>
    <xf numFmtId="170" fontId="8" fillId="3" borderId="12" xfId="0" applyNumberFormat="1" applyFont="1" applyFill="1" applyBorder="1" applyAlignment="1">
      <alignment horizontal="center" vertical="top" wrapText="1"/>
    </xf>
    <xf numFmtId="0" fontId="16" fillId="2" borderId="13" xfId="0" applyFont="1" applyFill="1" applyBorder="1" applyAlignment="1">
      <alignment horizontal="center" vertical="top" wrapText="1"/>
    </xf>
    <xf numFmtId="0" fontId="16" fillId="2" borderId="13" xfId="0" applyFont="1" applyFill="1" applyBorder="1" applyAlignment="1">
      <alignment horizontal="center" wrapText="1"/>
    </xf>
    <xf numFmtId="49" fontId="16" fillId="2" borderId="14" xfId="0" applyNumberFormat="1" applyFont="1" applyFill="1" applyBorder="1" applyAlignment="1">
      <alignment horizontal="center"/>
    </xf>
    <xf numFmtId="0" fontId="16" fillId="2" borderId="14" xfId="0" applyFont="1" applyFill="1" applyBorder="1"/>
    <xf numFmtId="170" fontId="16" fillId="2" borderId="14" xfId="0" applyNumberFormat="1" applyFont="1" applyFill="1" applyBorder="1" applyAlignment="1">
      <alignment horizontal="center"/>
    </xf>
    <xf numFmtId="0" fontId="26" fillId="2" borderId="12" xfId="0" applyFont="1" applyFill="1" applyBorder="1" applyAlignment="1">
      <alignment horizontal="justify"/>
    </xf>
    <xf numFmtId="0" fontId="35" fillId="2" borderId="12" xfId="0" applyFont="1" applyFill="1" applyBorder="1"/>
    <xf numFmtId="0" fontId="16" fillId="2" borderId="5" xfId="0" applyFont="1" applyFill="1" applyBorder="1" applyAlignment="1">
      <alignment horizontal="center"/>
    </xf>
    <xf numFmtId="0" fontId="16" fillId="2" borderId="14" xfId="0" applyNumberFormat="1" applyFont="1" applyFill="1" applyBorder="1" applyAlignment="1">
      <alignment horizontal="center" wrapText="1"/>
    </xf>
    <xf numFmtId="170" fontId="8" fillId="2" borderId="13" xfId="0" applyNumberFormat="1" applyFont="1" applyFill="1" applyBorder="1" applyAlignment="1">
      <alignment horizontal="center" vertical="top" wrapText="1"/>
    </xf>
    <xf numFmtId="0" fontId="8" fillId="2" borderId="5" xfId="0" applyFont="1" applyFill="1" applyBorder="1" applyAlignment="1">
      <alignment horizontal="justify" vertical="center" wrapText="1"/>
    </xf>
    <xf numFmtId="0" fontId="35" fillId="2" borderId="5" xfId="0" applyFont="1" applyFill="1" applyBorder="1" applyAlignment="1">
      <alignment horizontal="center"/>
    </xf>
    <xf numFmtId="0" fontId="43" fillId="2" borderId="12" xfId="0" applyNumberFormat="1" applyFont="1" applyFill="1" applyBorder="1" applyAlignment="1">
      <alignment horizontal="center" wrapText="1"/>
    </xf>
    <xf numFmtId="1" fontId="42" fillId="2" borderId="12" xfId="0" applyNumberFormat="1" applyFont="1" applyFill="1" applyBorder="1" applyAlignment="1">
      <alignment horizontal="center" wrapText="1"/>
    </xf>
    <xf numFmtId="0" fontId="42" fillId="2" borderId="12" xfId="0" applyNumberFormat="1" applyFont="1" applyFill="1" applyBorder="1" applyAlignment="1">
      <alignment horizontal="center"/>
    </xf>
    <xf numFmtId="2" fontId="42" fillId="2" borderId="12" xfId="0" applyNumberFormat="1" applyFont="1" applyFill="1" applyBorder="1" applyAlignment="1">
      <alignment horizontal="center"/>
    </xf>
    <xf numFmtId="0" fontId="40" fillId="3" borderId="5" xfId="0" applyNumberFormat="1" applyFont="1" applyFill="1" applyBorder="1" applyAlignment="1">
      <alignment horizontal="center" wrapText="1"/>
    </xf>
    <xf numFmtId="1" fontId="40" fillId="3" borderId="5" xfId="0" applyNumberFormat="1" applyFont="1" applyFill="1" applyBorder="1" applyAlignment="1">
      <alignment horizontal="center" wrapText="1"/>
    </xf>
    <xf numFmtId="0" fontId="40" fillId="3" borderId="5" xfId="0" applyNumberFormat="1" applyFont="1" applyFill="1" applyBorder="1" applyAlignment="1">
      <alignment horizontal="center"/>
    </xf>
    <xf numFmtId="2" fontId="40" fillId="3" borderId="5" xfId="0" applyNumberFormat="1" applyFont="1" applyFill="1" applyBorder="1" applyAlignment="1">
      <alignment horizontal="center"/>
    </xf>
    <xf numFmtId="0" fontId="43" fillId="2" borderId="5" xfId="0" applyNumberFormat="1" applyFont="1" applyFill="1" applyBorder="1" applyAlignment="1">
      <alignment horizontal="center" wrapText="1"/>
    </xf>
    <xf numFmtId="1" fontId="42" fillId="2" borderId="5" xfId="0" applyNumberFormat="1" applyFont="1" applyFill="1" applyBorder="1" applyAlignment="1">
      <alignment horizontal="center" wrapText="1"/>
    </xf>
    <xf numFmtId="0" fontId="42" fillId="2" borderId="5" xfId="0" applyNumberFormat="1" applyFont="1" applyFill="1" applyBorder="1" applyAlignment="1">
      <alignment horizontal="center"/>
    </xf>
    <xf numFmtId="2" fontId="42" fillId="2" borderId="5" xfId="0" applyNumberFormat="1" applyFont="1" applyFill="1" applyBorder="1" applyAlignment="1">
      <alignment horizontal="center"/>
    </xf>
    <xf numFmtId="0" fontId="40" fillId="3" borderId="13" xfId="0" applyNumberFormat="1" applyFont="1" applyFill="1" applyBorder="1" applyAlignment="1">
      <alignment horizontal="center" wrapText="1"/>
    </xf>
    <xf numFmtId="1" fontId="40" fillId="3" borderId="13" xfId="0" applyNumberFormat="1" applyFont="1" applyFill="1" applyBorder="1" applyAlignment="1">
      <alignment horizontal="center" wrapText="1"/>
    </xf>
    <xf numFmtId="0" fontId="40" fillId="3" borderId="13" xfId="0" applyNumberFormat="1" applyFont="1" applyFill="1" applyBorder="1" applyAlignment="1">
      <alignment horizontal="center"/>
    </xf>
    <xf numFmtId="2" fontId="40" fillId="3" borderId="13" xfId="0" applyNumberFormat="1" applyFont="1" applyFill="1" applyBorder="1" applyAlignment="1">
      <alignment horizontal="center"/>
    </xf>
    <xf numFmtId="0" fontId="43" fillId="2" borderId="14" xfId="0" applyFont="1" applyFill="1" applyBorder="1" applyAlignment="1">
      <alignment wrapText="1"/>
    </xf>
    <xf numFmtId="0" fontId="42" fillId="2" borderId="14" xfId="0" applyFont="1" applyFill="1" applyBorder="1" applyAlignment="1">
      <alignment wrapText="1"/>
    </xf>
    <xf numFmtId="9" fontId="42" fillId="2" borderId="14" xfId="0" applyNumberFormat="1" applyFont="1" applyFill="1" applyBorder="1" applyAlignment="1">
      <alignment horizontal="center"/>
    </xf>
    <xf numFmtId="0" fontId="40" fillId="2" borderId="5" xfId="0" applyFont="1" applyFill="1" applyBorder="1" applyAlignment="1">
      <alignment horizontal="left"/>
    </xf>
    <xf numFmtId="0" fontId="40" fillId="2" borderId="5" xfId="0" applyNumberFormat="1" applyFont="1" applyFill="1" applyBorder="1" applyAlignment="1">
      <alignment horizontal="center"/>
    </xf>
    <xf numFmtId="0" fontId="40" fillId="2" borderId="5" xfId="0" applyFont="1" applyFill="1" applyBorder="1" applyAlignment="1">
      <alignment horizontal="center"/>
    </xf>
    <xf numFmtId="171" fontId="8" fillId="2" borderId="5" xfId="0" applyNumberFormat="1" applyFont="1" applyFill="1" applyBorder="1" applyAlignment="1">
      <alignment horizontal="center"/>
    </xf>
    <xf numFmtId="0" fontId="10" fillId="2" borderId="10" xfId="0" applyFont="1" applyFill="1" applyBorder="1" applyAlignment="1">
      <alignment horizontal="center"/>
    </xf>
    <xf numFmtId="0" fontId="17" fillId="2" borderId="5" xfId="0" applyFont="1" applyFill="1" applyBorder="1" applyAlignment="1">
      <alignment horizontal="center"/>
    </xf>
    <xf numFmtId="1" fontId="42" fillId="2" borderId="12" xfId="0" applyNumberFormat="1" applyFont="1" applyFill="1" applyBorder="1" applyAlignment="1">
      <alignment horizontal="center"/>
    </xf>
    <xf numFmtId="1" fontId="40" fillId="3" borderId="5" xfId="0" applyNumberFormat="1" applyFont="1" applyFill="1" applyBorder="1" applyAlignment="1">
      <alignment horizontal="center"/>
    </xf>
    <xf numFmtId="1" fontId="42" fillId="2" borderId="5" xfId="0" applyNumberFormat="1" applyFont="1" applyFill="1" applyBorder="1" applyAlignment="1">
      <alignment horizontal="center"/>
    </xf>
    <xf numFmtId="1" fontId="40" fillId="3" borderId="13" xfId="0" applyNumberFormat="1" applyFont="1" applyFill="1" applyBorder="1" applyAlignment="1">
      <alignment horizontal="center"/>
    </xf>
    <xf numFmtId="1" fontId="42" fillId="2" borderId="14" xfId="0" applyNumberFormat="1" applyFont="1" applyFill="1" applyBorder="1" applyAlignment="1">
      <alignment horizontal="center"/>
    </xf>
    <xf numFmtId="0" fontId="17" fillId="2" borderId="12" xfId="0" applyFont="1" applyFill="1" applyBorder="1" applyAlignment="1">
      <alignment horizontal="center"/>
    </xf>
    <xf numFmtId="0" fontId="42" fillId="2" borderId="12" xfId="0" applyFont="1" applyFill="1" applyBorder="1" applyAlignment="1">
      <alignment horizontal="center"/>
    </xf>
    <xf numFmtId="1" fontId="8" fillId="2" borderId="5" xfId="0" applyNumberFormat="1" applyFont="1" applyFill="1" applyBorder="1" applyAlignment="1">
      <alignment horizontal="center"/>
    </xf>
    <xf numFmtId="49" fontId="8" fillId="2" borderId="5" xfId="0" applyNumberFormat="1" applyFont="1" applyFill="1" applyBorder="1" applyAlignment="1">
      <alignment horizontal="center"/>
    </xf>
    <xf numFmtId="172" fontId="8" fillId="2" borderId="5" xfId="0" applyNumberFormat="1" applyFont="1" applyFill="1" applyBorder="1" applyAlignment="1">
      <alignment horizontal="center"/>
    </xf>
    <xf numFmtId="2" fontId="8" fillId="2" borderId="5" xfId="0" applyNumberFormat="1" applyFont="1" applyFill="1" applyBorder="1" applyAlignment="1">
      <alignment horizontal="left" vertical="top"/>
    </xf>
    <xf numFmtId="0" fontId="24" fillId="2" borderId="5" xfId="0" applyFont="1" applyFill="1" applyBorder="1" applyAlignment="1">
      <alignment vertical="center" wrapText="1"/>
    </xf>
    <xf numFmtId="49" fontId="40" fillId="4" borderId="11" xfId="0" applyNumberFormat="1" applyFont="1" applyFill="1" applyBorder="1" applyAlignment="1">
      <alignment horizontal="center" vertical="center" wrapText="1"/>
    </xf>
    <xf numFmtId="49" fontId="41" fillId="4" borderId="11" xfId="0" applyNumberFormat="1" applyFont="1" applyFill="1" applyBorder="1" applyAlignment="1">
      <alignment horizontal="center" vertical="center" wrapText="1"/>
    </xf>
    <xf numFmtId="0" fontId="34" fillId="2" borderId="5" xfId="0" applyFont="1" applyFill="1" applyBorder="1" applyAlignment="1">
      <alignment vertical="center"/>
    </xf>
    <xf numFmtId="1" fontId="40" fillId="2" borderId="5" xfId="0" applyNumberFormat="1" applyFont="1" applyFill="1" applyBorder="1" applyAlignment="1">
      <alignment horizontal="center"/>
    </xf>
    <xf numFmtId="0" fontId="43" fillId="2" borderId="14" xfId="0" applyFont="1" applyFill="1" applyBorder="1" applyAlignment="1">
      <alignment horizontal="center" wrapText="1"/>
    </xf>
    <xf numFmtId="0" fontId="42" fillId="2" borderId="14" xfId="0" applyFont="1" applyFill="1" applyBorder="1" applyAlignment="1">
      <alignment horizontal="center" wrapText="1"/>
    </xf>
    <xf numFmtId="172" fontId="42" fillId="2" borderId="14" xfId="0" applyNumberFormat="1" applyFont="1" applyFill="1" applyBorder="1" applyAlignment="1">
      <alignment horizontal="center"/>
    </xf>
    <xf numFmtId="0" fontId="16" fillId="2" borderId="12" xfId="0" applyFont="1" applyFill="1" applyBorder="1"/>
    <xf numFmtId="0" fontId="8" fillId="2" borderId="5" xfId="0" applyNumberFormat="1" applyFont="1" applyFill="1" applyBorder="1" applyAlignment="1">
      <alignment horizontal="center"/>
    </xf>
    <xf numFmtId="0" fontId="16" fillId="2" borderId="5" xfId="0" applyFont="1" applyFill="1" applyBorder="1" applyAlignment="1">
      <alignment horizontal="left" vertical="center"/>
    </xf>
    <xf numFmtId="0" fontId="8" fillId="2" borderId="5" xfId="0" applyFont="1" applyFill="1" applyBorder="1" applyAlignment="1">
      <alignment horizontal="left" vertical="center"/>
    </xf>
    <xf numFmtId="0" fontId="16" fillId="2" borderId="5" xfId="0" applyFont="1" applyFill="1" applyBorder="1" applyAlignment="1">
      <alignment horizontal="justify" vertical="center"/>
    </xf>
    <xf numFmtId="0" fontId="33" fillId="2" borderId="5" xfId="0" applyFont="1" applyFill="1" applyBorder="1" applyAlignment="1">
      <alignment horizontal="justify" vertical="top" wrapText="1"/>
    </xf>
    <xf numFmtId="164" fontId="33" fillId="2" borderId="5" xfId="0" applyNumberFormat="1" applyFont="1" applyFill="1" applyBorder="1" applyAlignment="1">
      <alignment vertical="center" wrapText="1"/>
    </xf>
    <xf numFmtId="164" fontId="33" fillId="2" borderId="5" xfId="0" applyNumberFormat="1" applyFont="1" applyFill="1" applyBorder="1" applyAlignment="1">
      <alignment vertical="top" wrapText="1"/>
    </xf>
    <xf numFmtId="173" fontId="33" fillId="2" borderId="5" xfId="0" applyNumberFormat="1" applyFont="1" applyFill="1" applyBorder="1" applyAlignment="1">
      <alignment vertical="top" wrapText="1"/>
    </xf>
    <xf numFmtId="165" fontId="0" fillId="2" borderId="5" xfId="0" applyNumberFormat="1" applyFill="1" applyBorder="1"/>
    <xf numFmtId="0" fontId="17" fillId="2" borderId="5" xfId="0" applyFont="1" applyFill="1" applyBorder="1" applyAlignment="1">
      <alignment horizontal="center" vertical="center"/>
    </xf>
    <xf numFmtId="0" fontId="44" fillId="2" borderId="5" xfId="0" applyFont="1" applyFill="1" applyBorder="1" applyAlignment="1">
      <alignment horizontal="center" vertical="center"/>
    </xf>
    <xf numFmtId="0" fontId="45" fillId="2" borderId="5" xfId="0" applyFont="1" applyFill="1" applyBorder="1" applyAlignment="1">
      <alignment horizontal="center"/>
    </xf>
    <xf numFmtId="0" fontId="45" fillId="2" borderId="10" xfId="0" applyFont="1" applyFill="1" applyBorder="1" applyAlignment="1">
      <alignment horizontal="center"/>
    </xf>
    <xf numFmtId="0" fontId="46" fillId="2" borderId="5" xfId="0" applyFont="1" applyFill="1" applyBorder="1" applyAlignment="1">
      <alignment horizontal="center"/>
    </xf>
    <xf numFmtId="49" fontId="40" fillId="3" borderId="12" xfId="0" applyNumberFormat="1" applyFont="1" applyFill="1" applyBorder="1" applyAlignment="1">
      <alignment horizontal="center" wrapText="1"/>
    </xf>
    <xf numFmtId="1" fontId="40" fillId="3" borderId="12" xfId="0" applyNumberFormat="1" applyFont="1" applyFill="1" applyBorder="1" applyAlignment="1">
      <alignment horizontal="center" wrapText="1"/>
    </xf>
    <xf numFmtId="0" fontId="40" fillId="3" borderId="12" xfId="0" applyNumberFormat="1" applyFont="1" applyFill="1" applyBorder="1" applyAlignment="1">
      <alignment horizontal="center"/>
    </xf>
    <xf numFmtId="49" fontId="43" fillId="2" borderId="5" xfId="0" applyNumberFormat="1" applyFont="1" applyFill="1" applyBorder="1" applyAlignment="1">
      <alignment horizontal="center" wrapText="1"/>
    </xf>
    <xf numFmtId="49" fontId="40" fillId="3" borderId="5" xfId="0" applyNumberFormat="1" applyFont="1" applyFill="1" applyBorder="1" applyAlignment="1">
      <alignment horizontal="center" wrapText="1"/>
    </xf>
    <xf numFmtId="49" fontId="43" fillId="2" borderId="10" xfId="0" applyNumberFormat="1" applyFont="1" applyFill="1" applyBorder="1" applyAlignment="1">
      <alignment horizontal="center" wrapText="1"/>
    </xf>
    <xf numFmtId="1" fontId="42" fillId="2" borderId="10" xfId="0" applyNumberFormat="1" applyFont="1" applyFill="1" applyBorder="1" applyAlignment="1">
      <alignment horizontal="center" wrapText="1"/>
    </xf>
    <xf numFmtId="0" fontId="42" fillId="2" borderId="10" xfId="0" applyNumberFormat="1" applyFont="1" applyFill="1" applyBorder="1" applyAlignment="1">
      <alignment horizontal="center"/>
    </xf>
    <xf numFmtId="0" fontId="45" fillId="2" borderId="12" xfId="0" applyFont="1" applyFill="1" applyBorder="1" applyAlignment="1">
      <alignment horizontal="center"/>
    </xf>
    <xf numFmtId="0" fontId="45" fillId="2" borderId="5" xfId="0" applyFont="1" applyFill="1" applyBorder="1"/>
    <xf numFmtId="0" fontId="24" fillId="2" borderId="5" xfId="0" applyFont="1" applyFill="1" applyBorder="1" applyAlignment="1">
      <alignment horizontal="left" vertical="center"/>
    </xf>
    <xf numFmtId="167" fontId="8" fillId="2" borderId="5" xfId="0" applyNumberFormat="1" applyFont="1" applyFill="1" applyBorder="1"/>
    <xf numFmtId="0" fontId="8" fillId="2" borderId="5" xfId="0" applyFont="1" applyFill="1" applyBorder="1" applyAlignment="1">
      <alignment horizontal="justify" vertical="center"/>
    </xf>
    <xf numFmtId="0" fontId="45" fillId="2" borderId="5" xfId="0" applyFont="1" applyFill="1" applyBorder="1" applyAlignment="1">
      <alignment vertical="center"/>
    </xf>
    <xf numFmtId="49" fontId="24" fillId="2" borderId="5" xfId="0" applyNumberFormat="1" applyFont="1" applyFill="1" applyBorder="1" applyAlignment="1">
      <alignment horizontal="left" vertical="center"/>
    </xf>
    <xf numFmtId="49" fontId="8" fillId="2" borderId="5" xfId="0" applyNumberFormat="1" applyFont="1" applyFill="1" applyBorder="1" applyAlignment="1">
      <alignment horizontal="justify" vertical="center"/>
    </xf>
    <xf numFmtId="0" fontId="45" fillId="2" borderId="5" xfId="0" applyFont="1" applyFill="1" applyBorder="1" applyAlignment="1">
      <alignment horizontal="left"/>
    </xf>
    <xf numFmtId="173" fontId="8" fillId="2" borderId="5" xfId="0" applyNumberFormat="1" applyFont="1" applyFill="1" applyBorder="1"/>
    <xf numFmtId="49" fontId="7" fillId="2" borderId="5" xfId="0" applyNumberFormat="1" applyFont="1" applyFill="1" applyBorder="1" applyAlignment="1">
      <alignment horizontal="right" vertical="center"/>
    </xf>
    <xf numFmtId="167" fontId="7" fillId="2" borderId="5" xfId="0" applyNumberFormat="1" applyFont="1" applyFill="1" applyBorder="1" applyAlignment="1">
      <alignment vertical="center"/>
    </xf>
    <xf numFmtId="49" fontId="1" fillId="2" borderId="5" xfId="0" applyNumberFormat="1" applyFont="1" applyFill="1" applyBorder="1"/>
    <xf numFmtId="0" fontId="1" fillId="2" borderId="5" xfId="0" applyFont="1" applyFill="1" applyBorder="1"/>
    <xf numFmtId="0" fontId="47" fillId="2" borderId="5" xfId="0" applyFont="1" applyFill="1" applyBorder="1"/>
    <xf numFmtId="49" fontId="7" fillId="2" borderId="5" xfId="0" applyNumberFormat="1" applyFont="1" applyFill="1" applyBorder="1" applyAlignment="1">
      <alignment vertical="center"/>
    </xf>
    <xf numFmtId="0" fontId="16" fillId="2" borderId="5" xfId="0" applyFont="1" applyFill="1" applyBorder="1" applyAlignment="1">
      <alignment horizontal="left"/>
    </xf>
    <xf numFmtId="0" fontId="16" fillId="2" borderId="5" xfId="0" applyFont="1" applyFill="1" applyBorder="1" applyAlignment="1">
      <alignment horizontal="left" vertical="top" wrapText="1"/>
    </xf>
    <xf numFmtId="0" fontId="16" fillId="2" borderId="5" xfId="0" applyFont="1" applyFill="1" applyBorder="1" applyAlignment="1">
      <alignment wrapText="1"/>
    </xf>
    <xf numFmtId="0" fontId="16" fillId="2" borderId="5" xfId="0" applyFont="1" applyFill="1" applyBorder="1" applyAlignment="1">
      <alignment vertical="top" wrapText="1"/>
    </xf>
    <xf numFmtId="0" fontId="49" fillId="2" borderId="5" xfId="0" applyFont="1" applyFill="1" applyBorder="1" applyAlignment="1">
      <alignment vertical="center" wrapText="1"/>
    </xf>
    <xf numFmtId="0" fontId="24" fillId="2" borderId="5" xfId="0" applyFont="1" applyFill="1" applyBorder="1" applyAlignment="1">
      <alignment vertical="center"/>
    </xf>
    <xf numFmtId="49" fontId="7" fillId="2" borderId="5" xfId="0" applyNumberFormat="1" applyFont="1" applyFill="1" applyBorder="1" applyAlignment="1">
      <alignment horizontal="left" vertical="top"/>
    </xf>
    <xf numFmtId="49" fontId="49" fillId="2" borderId="5" xfId="0" applyNumberFormat="1" applyFont="1" applyFill="1" applyBorder="1" applyAlignment="1">
      <alignment vertical="center"/>
    </xf>
    <xf numFmtId="0" fontId="49" fillId="2" borderId="5" xfId="0" applyFont="1" applyFill="1" applyBorder="1" applyAlignment="1">
      <alignment vertical="center"/>
    </xf>
    <xf numFmtId="0" fontId="50" fillId="2" borderId="5" xfId="0" applyFont="1" applyFill="1" applyBorder="1" applyAlignment="1">
      <alignment vertical="center"/>
    </xf>
    <xf numFmtId="0" fontId="51" fillId="2" borderId="4" xfId="0" applyFont="1" applyFill="1" applyBorder="1" applyAlignment="1">
      <alignment vertical="center"/>
    </xf>
    <xf numFmtId="1" fontId="0" fillId="2" borderId="12" xfId="0" applyNumberFormat="1" applyFill="1" applyBorder="1" applyAlignment="1">
      <alignment horizontal="center" vertical="top" wrapText="1"/>
    </xf>
    <xf numFmtId="167" fontId="0" fillId="2" borderId="12" xfId="0" applyNumberFormat="1" applyFill="1" applyBorder="1" applyAlignment="1">
      <alignment horizontal="center" vertical="top" wrapText="1"/>
    </xf>
    <xf numFmtId="169" fontId="0" fillId="2" borderId="12" xfId="0" applyNumberFormat="1" applyFill="1" applyBorder="1" applyAlignment="1">
      <alignment horizontal="center" vertical="top" wrapText="1"/>
    </xf>
    <xf numFmtId="1" fontId="0" fillId="2" borderId="5" xfId="0" applyNumberFormat="1" applyFill="1" applyBorder="1" applyAlignment="1">
      <alignment horizontal="center" vertical="top" wrapText="1"/>
    </xf>
    <xf numFmtId="167" fontId="0" fillId="2" borderId="5" xfId="0" applyNumberFormat="1" applyFill="1" applyBorder="1" applyAlignment="1">
      <alignment horizontal="center" vertical="top" wrapText="1"/>
    </xf>
    <xf numFmtId="169" fontId="0" fillId="2" borderId="5" xfId="0" applyNumberFormat="1" applyFill="1" applyBorder="1" applyAlignment="1">
      <alignment horizontal="center" vertical="top" wrapText="1"/>
    </xf>
    <xf numFmtId="0" fontId="0" fillId="2" borderId="14" xfId="0" applyNumberFormat="1" applyFill="1" applyBorder="1" applyAlignment="1">
      <alignment horizontal="center" vertical="top" wrapText="1"/>
    </xf>
    <xf numFmtId="167" fontId="0" fillId="2" borderId="14" xfId="0" applyNumberFormat="1" applyFill="1" applyBorder="1" applyAlignment="1">
      <alignment horizontal="center" vertical="top" wrapText="1"/>
    </xf>
    <xf numFmtId="169" fontId="16" fillId="2" borderId="14" xfId="0" applyNumberFormat="1" applyFont="1" applyFill="1" applyBorder="1" applyAlignment="1">
      <alignment horizontal="center" vertical="top" wrapText="1"/>
    </xf>
    <xf numFmtId="164" fontId="16" fillId="0" borderId="14" xfId="0" applyNumberFormat="1" applyFont="1" applyFill="1" applyBorder="1" applyAlignment="1">
      <alignment horizontal="center" vertical="top" wrapText="1"/>
    </xf>
    <xf numFmtId="49" fontId="16" fillId="2" borderId="5" xfId="0" applyNumberFormat="1" applyFont="1" applyFill="1" applyBorder="1" applyAlignment="1">
      <alignment horizontal="left" vertical="top"/>
    </xf>
    <xf numFmtId="49" fontId="52" fillId="2" borderId="5" xfId="1" applyNumberFormat="1" applyFill="1" applyBorder="1" applyAlignment="1">
      <alignment horizontal="right"/>
    </xf>
    <xf numFmtId="49" fontId="52" fillId="2" borderId="5" xfId="1" applyNumberFormat="1" applyFill="1" applyBorder="1" applyAlignment="1">
      <alignment horizontal="left"/>
    </xf>
    <xf numFmtId="49" fontId="52" fillId="2" borderId="5" xfId="1" applyNumberFormat="1" applyFill="1" applyBorder="1" applyAlignment="1">
      <alignment horizontal="left" vertical="top" wrapText="1"/>
    </xf>
    <xf numFmtId="49" fontId="52" fillId="2" borderId="5" xfId="1" applyNumberFormat="1" applyFill="1" applyBorder="1" applyAlignment="1">
      <alignment vertical="top" wrapText="1"/>
    </xf>
    <xf numFmtId="49" fontId="52" fillId="2" borderId="5" xfId="1" applyNumberFormat="1" applyFill="1" applyBorder="1" applyAlignment="1">
      <alignment horizontal="right" vertical="top" wrapText="1"/>
    </xf>
    <xf numFmtId="49" fontId="52" fillId="2" borderId="5" xfId="1" applyNumberFormat="1" applyFill="1" applyBorder="1" applyAlignment="1">
      <alignment horizontal="left" vertical="center"/>
    </xf>
    <xf numFmtId="49" fontId="52" fillId="2" borderId="5" xfId="1" applyNumberFormat="1" applyFill="1" applyBorder="1"/>
    <xf numFmtId="49" fontId="14" fillId="6" borderId="5" xfId="0" applyNumberFormat="1" applyFont="1" applyFill="1" applyBorder="1" applyAlignment="1">
      <alignment horizontal="right" vertical="center"/>
    </xf>
    <xf numFmtId="49" fontId="14" fillId="6" borderId="5" xfId="0" applyNumberFormat="1" applyFont="1" applyFill="1" applyBorder="1" applyAlignment="1">
      <alignment horizontal="center" vertical="center"/>
    </xf>
    <xf numFmtId="0" fontId="11" fillId="2" borderId="5" xfId="0" applyFont="1" applyFill="1" applyBorder="1" applyAlignment="1">
      <alignment horizontal="justify"/>
    </xf>
    <xf numFmtId="0" fontId="0" fillId="0" borderId="5" xfId="0" applyNumberFormat="1" applyBorder="1"/>
    <xf numFmtId="49" fontId="8" fillId="2" borderId="5" xfId="0" applyNumberFormat="1" applyFont="1" applyFill="1" applyBorder="1" applyAlignment="1">
      <alignment horizontal="right" vertical="top"/>
    </xf>
    <xf numFmtId="0" fontId="29" fillId="2" borderId="5" xfId="0" applyFont="1" applyFill="1" applyBorder="1" applyAlignment="1">
      <alignment horizontal="right"/>
    </xf>
    <xf numFmtId="9" fontId="0" fillId="2" borderId="5" xfId="0" applyNumberFormat="1" applyFill="1" applyBorder="1"/>
    <xf numFmtId="164" fontId="0" fillId="2" borderId="5" xfId="0" applyNumberFormat="1" applyFill="1" applyBorder="1"/>
    <xf numFmtId="174" fontId="0" fillId="2" borderId="5" xfId="0" applyNumberFormat="1" applyFill="1" applyBorder="1"/>
    <xf numFmtId="0" fontId="35" fillId="2" borderId="10" xfId="0" applyFont="1" applyFill="1" applyBorder="1"/>
    <xf numFmtId="49" fontId="1" fillId="2" borderId="5" xfId="0" applyNumberFormat="1" applyFont="1" applyFill="1" applyBorder="1" applyAlignment="1">
      <alignment horizontal="right"/>
    </xf>
    <xf numFmtId="0" fontId="1" fillId="2" borderId="5" xfId="0" applyFont="1" applyFill="1" applyBorder="1" applyAlignment="1">
      <alignment horizontal="right"/>
    </xf>
    <xf numFmtId="49" fontId="53" fillId="5" borderId="5" xfId="0" applyNumberFormat="1" applyFont="1" applyFill="1" applyBorder="1" applyAlignment="1">
      <alignment horizontal="center" vertical="center"/>
    </xf>
    <xf numFmtId="49" fontId="53" fillId="6" borderId="5" xfId="0" applyNumberFormat="1" applyFont="1" applyFill="1" applyBorder="1" applyAlignment="1">
      <alignment horizontal="center" vertical="center"/>
    </xf>
    <xf numFmtId="0" fontId="53" fillId="6" borderId="5" xfId="0" applyFont="1" applyFill="1" applyBorder="1" applyAlignment="1">
      <alignment horizontal="center" vertical="center"/>
    </xf>
    <xf numFmtId="49" fontId="14" fillId="6" borderId="5" xfId="0" applyNumberFormat="1" applyFont="1" applyFill="1" applyBorder="1" applyAlignment="1">
      <alignment horizontal="right" vertical="center"/>
    </xf>
    <xf numFmtId="0" fontId="14" fillId="6" borderId="5" xfId="0" applyFont="1" applyFill="1" applyBorder="1" applyAlignment="1">
      <alignment horizontal="right" vertical="center"/>
    </xf>
    <xf numFmtId="49" fontId="8" fillId="2" borderId="5" xfId="0" applyNumberFormat="1" applyFont="1" applyFill="1" applyBorder="1" applyAlignment="1">
      <alignment horizontal="left" vertical="top" wrapText="1"/>
    </xf>
    <xf numFmtId="0" fontId="8" fillId="2" borderId="5" xfId="0" applyFont="1" applyFill="1" applyBorder="1" applyAlignment="1">
      <alignment horizontal="left" vertical="top" wrapText="1"/>
    </xf>
    <xf numFmtId="49" fontId="52" fillId="2" borderId="5" xfId="1" applyNumberFormat="1" applyFill="1" applyBorder="1" applyAlignment="1">
      <alignment horizontal="right"/>
    </xf>
    <xf numFmtId="0" fontId="52" fillId="2" borderId="5" xfId="1" applyFill="1" applyBorder="1" applyAlignment="1">
      <alignment horizontal="right"/>
    </xf>
    <xf numFmtId="49" fontId="24" fillId="2" borderId="5" xfId="0" applyNumberFormat="1" applyFont="1" applyFill="1" applyBorder="1" applyAlignment="1">
      <alignment horizontal="left" vertical="center" wrapText="1"/>
    </xf>
    <xf numFmtId="0" fontId="24" fillId="2" borderId="12" xfId="0" applyFont="1" applyFill="1" applyBorder="1" applyAlignment="1">
      <alignment horizontal="left" vertical="center" wrapText="1"/>
    </xf>
    <xf numFmtId="0" fontId="24" fillId="2" borderId="5" xfId="0" applyFont="1" applyFill="1" applyBorder="1" applyAlignment="1">
      <alignment horizontal="left" vertical="center" wrapText="1"/>
    </xf>
    <xf numFmtId="49" fontId="24" fillId="2" borderId="5" xfId="0" applyNumberFormat="1" applyFont="1" applyFill="1" applyBorder="1" applyAlignment="1">
      <alignment horizontal="left" vertical="top" wrapText="1"/>
    </xf>
    <xf numFmtId="0" fontId="24" fillId="2" borderId="5" xfId="0" applyFont="1" applyFill="1" applyBorder="1" applyAlignment="1">
      <alignment horizontal="left" vertical="top" wrapText="1"/>
    </xf>
    <xf numFmtId="49" fontId="0" fillId="2" borderId="5" xfId="0" applyNumberFormat="1" applyFill="1" applyBorder="1" applyAlignment="1">
      <alignment vertical="center" wrapText="1"/>
    </xf>
    <xf numFmtId="0" fontId="0" fillId="2" borderId="5" xfId="0" applyFill="1" applyBorder="1" applyAlignment="1">
      <alignment vertical="center" wrapText="1"/>
    </xf>
    <xf numFmtId="49" fontId="8" fillId="2" borderId="5" xfId="0" applyNumberFormat="1" applyFont="1" applyFill="1" applyBorder="1" applyAlignment="1">
      <alignment horizontal="justify" vertical="top" wrapText="1"/>
    </xf>
    <xf numFmtId="0" fontId="8" fillId="2" borderId="5" xfId="0" applyFont="1" applyFill="1" applyBorder="1" applyAlignment="1">
      <alignment horizontal="justify" vertical="top" wrapText="1"/>
    </xf>
    <xf numFmtId="49" fontId="53" fillId="5" borderId="5" xfId="0" applyNumberFormat="1" applyFont="1" applyFill="1" applyBorder="1" applyAlignment="1">
      <alignment horizontal="center"/>
    </xf>
    <xf numFmtId="49" fontId="14" fillId="6" borderId="5" xfId="0" applyNumberFormat="1" applyFont="1" applyFill="1" applyBorder="1" applyAlignment="1">
      <alignment horizontal="center" vertical="center"/>
    </xf>
    <xf numFmtId="49" fontId="27" fillId="2" borderId="5" xfId="0" applyNumberFormat="1" applyFont="1" applyFill="1" applyBorder="1" applyAlignment="1">
      <alignment horizontal="left" vertical="center"/>
    </xf>
    <xf numFmtId="0" fontId="27" fillId="2" borderId="5" xfId="0" applyFont="1" applyFill="1" applyBorder="1" applyAlignment="1">
      <alignment horizontal="left" vertical="center"/>
    </xf>
    <xf numFmtId="49" fontId="8" fillId="2" borderId="9" xfId="0" applyNumberFormat="1" applyFont="1" applyFill="1" applyBorder="1" applyAlignment="1">
      <alignment horizontal="center" vertical="top" wrapText="1"/>
    </xf>
    <xf numFmtId="0" fontId="8" fillId="2" borderId="15"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16" xfId="0" applyFont="1" applyFill="1" applyBorder="1" applyAlignment="1">
      <alignment horizontal="center" vertical="top" wrapText="1"/>
    </xf>
    <xf numFmtId="0" fontId="8" fillId="2" borderId="17" xfId="0" applyFont="1" applyFill="1" applyBorder="1" applyAlignment="1">
      <alignment horizontal="center" vertical="top" wrapText="1"/>
    </xf>
    <xf numFmtId="0" fontId="8" fillId="2" borderId="18"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19" xfId="0" applyFont="1" applyFill="1" applyBorder="1" applyAlignment="1">
      <alignment horizontal="center" vertical="top" wrapText="1"/>
    </xf>
    <xf numFmtId="0" fontId="8" fillId="2" borderId="1" xfId="0" applyFont="1" applyFill="1" applyBorder="1" applyAlignment="1">
      <alignment horizontal="center" vertical="top" wrapText="1"/>
    </xf>
    <xf numFmtId="49" fontId="8" fillId="2" borderId="5" xfId="0" applyNumberFormat="1"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5" xfId="0" applyFont="1" applyFill="1" applyBorder="1" applyAlignment="1">
      <alignment horizontal="center" vertical="top" wrapText="1"/>
    </xf>
    <xf numFmtId="49" fontId="8" fillId="2" borderId="5" xfId="0" applyNumberFormat="1" applyFont="1" applyFill="1" applyBorder="1" applyAlignment="1">
      <alignment vertical="top" wrapText="1"/>
    </xf>
    <xf numFmtId="0" fontId="8" fillId="2" borderId="5" xfId="0" applyFont="1" applyFill="1" applyBorder="1" applyAlignment="1">
      <alignment vertical="top" wrapText="1"/>
    </xf>
    <xf numFmtId="49" fontId="7" fillId="2" borderId="5" xfId="0" applyNumberFormat="1" applyFont="1" applyFill="1" applyBorder="1" applyAlignment="1">
      <alignment horizontal="left"/>
    </xf>
    <xf numFmtId="0" fontId="8" fillId="2" borderId="5" xfId="0" applyFont="1" applyFill="1" applyBorder="1" applyAlignment="1">
      <alignment horizontal="left"/>
    </xf>
    <xf numFmtId="49" fontId="8" fillId="2" borderId="5" xfId="0" applyNumberFormat="1" applyFont="1" applyFill="1" applyBorder="1" applyAlignment="1">
      <alignment horizontal="justify" wrapText="1"/>
    </xf>
    <xf numFmtId="0" fontId="8" fillId="2" borderId="5" xfId="0" applyFont="1" applyFill="1" applyBorder="1" applyAlignment="1">
      <alignment horizontal="justify" wrapText="1"/>
    </xf>
    <xf numFmtId="0" fontId="0" fillId="2" borderId="5" xfId="0" applyFill="1" applyBorder="1" applyAlignment="1">
      <alignment wrapText="1"/>
    </xf>
    <xf numFmtId="49" fontId="8" fillId="4" borderId="20" xfId="0" applyNumberFormat="1" applyFont="1" applyFill="1" applyBorder="1" applyAlignment="1">
      <alignment horizontal="center" vertical="top" wrapText="1"/>
    </xf>
    <xf numFmtId="0" fontId="8" fillId="4" borderId="20" xfId="0" applyFont="1" applyFill="1" applyBorder="1" applyAlignment="1">
      <alignment horizontal="center" vertical="top" wrapText="1"/>
    </xf>
    <xf numFmtId="49" fontId="8" fillId="2" borderId="5" xfId="0" applyNumberFormat="1" applyFont="1" applyFill="1" applyBorder="1" applyAlignment="1">
      <alignment horizontal="left" wrapText="1"/>
    </xf>
    <xf numFmtId="0" fontId="8" fillId="2" borderId="5" xfId="0" applyFont="1" applyFill="1" applyBorder="1" applyAlignment="1">
      <alignment horizontal="left" wrapText="1"/>
    </xf>
    <xf numFmtId="0" fontId="8" fillId="2" borderId="5" xfId="0" applyFont="1" applyFill="1" applyBorder="1" applyAlignment="1">
      <alignment horizontal="justify"/>
    </xf>
    <xf numFmtId="49" fontId="8" fillId="2" borderId="5" xfId="0" applyNumberFormat="1" applyFont="1" applyFill="1" applyBorder="1" applyAlignment="1">
      <alignment horizontal="justify"/>
    </xf>
    <xf numFmtId="49" fontId="8" fillId="2" borderId="5" xfId="0" applyNumberFormat="1" applyFont="1" applyFill="1" applyBorder="1" applyAlignment="1">
      <alignment horizontal="left"/>
    </xf>
    <xf numFmtId="49" fontId="8" fillId="2" borderId="9" xfId="0" applyNumberFormat="1" applyFont="1" applyFill="1" applyBorder="1" applyAlignment="1">
      <alignment horizontal="left" vertical="top" wrapText="1"/>
    </xf>
    <xf numFmtId="0" fontId="8" fillId="2" borderId="15"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16" xfId="0" applyFont="1" applyFill="1" applyBorder="1" applyAlignment="1">
      <alignment horizontal="left" vertical="top" wrapText="1"/>
    </xf>
    <xf numFmtId="0" fontId="8" fillId="2" borderId="17" xfId="0" applyFont="1" applyFill="1" applyBorder="1" applyAlignment="1">
      <alignment horizontal="left" vertical="top" wrapText="1"/>
    </xf>
    <xf numFmtId="0" fontId="8" fillId="2" borderId="18"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1" fillId="2" borderId="6" xfId="0" applyFont="1" applyFill="1" applyBorder="1" applyAlignment="1">
      <alignment horizontal="right"/>
    </xf>
    <xf numFmtId="49" fontId="42" fillId="4" borderId="12" xfId="0" applyNumberFormat="1" applyFont="1" applyFill="1" applyBorder="1" applyAlignment="1">
      <alignment horizontal="center" vertical="center" wrapText="1"/>
    </xf>
    <xf numFmtId="0" fontId="42" fillId="4" borderId="10" xfId="0" applyFont="1" applyFill="1" applyBorder="1" applyAlignment="1">
      <alignment horizontal="center" vertical="center" wrapText="1"/>
    </xf>
    <xf numFmtId="49" fontId="40" fillId="2" borderId="5" xfId="0" applyNumberFormat="1" applyFont="1" applyFill="1" applyBorder="1" applyAlignment="1">
      <alignment horizontal="left"/>
    </xf>
    <xf numFmtId="0" fontId="40" fillId="2" borderId="5" xfId="0" applyFont="1" applyFill="1" applyBorder="1" applyAlignment="1">
      <alignment horizontal="left"/>
    </xf>
    <xf numFmtId="49" fontId="8" fillId="2" borderId="5" xfId="0" applyNumberFormat="1" applyFont="1" applyFill="1" applyBorder="1" applyAlignment="1">
      <alignment horizontal="left" vertical="top"/>
    </xf>
    <xf numFmtId="0" fontId="8" fillId="2" borderId="5" xfId="0" applyFont="1" applyFill="1" applyBorder="1" applyAlignment="1">
      <alignment horizontal="left" vertical="top"/>
    </xf>
    <xf numFmtId="49" fontId="40" fillId="4" borderId="12" xfId="0" applyNumberFormat="1" applyFont="1" applyFill="1" applyBorder="1" applyAlignment="1">
      <alignment horizontal="center" vertical="center" wrapText="1"/>
    </xf>
    <xf numFmtId="0" fontId="40" fillId="4" borderId="10" xfId="0" applyFont="1" applyFill="1" applyBorder="1" applyAlignment="1">
      <alignment horizontal="center" vertical="center" wrapText="1"/>
    </xf>
    <xf numFmtId="49" fontId="41" fillId="4" borderId="12" xfId="0" applyNumberFormat="1" applyFont="1" applyFill="1" applyBorder="1" applyAlignment="1">
      <alignment horizontal="center" vertical="center" wrapText="1"/>
    </xf>
    <xf numFmtId="0" fontId="41" fillId="4" borderId="10" xfId="0" applyFont="1" applyFill="1" applyBorder="1" applyAlignment="1">
      <alignment horizontal="center" vertical="center" wrapText="1"/>
    </xf>
    <xf numFmtId="49" fontId="40" fillId="2" borderId="5" xfId="0" applyNumberFormat="1" applyFont="1" applyFill="1" applyBorder="1" applyAlignment="1">
      <alignment horizontal="center"/>
    </xf>
    <xf numFmtId="0" fontId="40" fillId="2" borderId="5" xfId="0" applyFont="1" applyFill="1" applyBorder="1" applyAlignment="1">
      <alignment horizontal="center"/>
    </xf>
    <xf numFmtId="0" fontId="40" fillId="2" borderId="12" xfId="0" applyFont="1" applyFill="1" applyBorder="1" applyAlignment="1">
      <alignment horizontal="center"/>
    </xf>
    <xf numFmtId="49" fontId="8" fillId="2" borderId="5" xfId="0" applyNumberFormat="1" applyFont="1" applyFill="1" applyBorder="1" applyAlignment="1">
      <alignment vertical="top"/>
    </xf>
    <xf numFmtId="0" fontId="8" fillId="2" borderId="5" xfId="0" applyFont="1" applyFill="1" applyBorder="1" applyAlignment="1">
      <alignment vertical="top"/>
    </xf>
    <xf numFmtId="49" fontId="8" fillId="2" borderId="5" xfId="0" applyNumberFormat="1" applyFont="1" applyFill="1" applyBorder="1" applyAlignment="1">
      <alignment horizontal="left" vertical="center"/>
    </xf>
    <xf numFmtId="0" fontId="8" fillId="2" borderId="5" xfId="0" applyFont="1" applyFill="1" applyBorder="1" applyAlignment="1">
      <alignment horizontal="left" vertical="center"/>
    </xf>
    <xf numFmtId="49" fontId="7" fillId="2" borderId="5" xfId="0" applyNumberFormat="1" applyFont="1" applyFill="1" applyBorder="1" applyAlignment="1">
      <alignment horizontal="right"/>
    </xf>
    <xf numFmtId="0" fontId="7" fillId="2" borderId="5" xfId="0" applyFont="1" applyFill="1" applyBorder="1" applyAlignment="1">
      <alignment horizontal="right"/>
    </xf>
    <xf numFmtId="49" fontId="8" fillId="2" borderId="5" xfId="0" applyNumberFormat="1" applyFont="1" applyFill="1" applyBorder="1" applyAlignment="1">
      <alignment horizontal="right" vertical="center"/>
    </xf>
    <xf numFmtId="0" fontId="8" fillId="2" borderId="5" xfId="0" applyFont="1" applyFill="1" applyBorder="1" applyAlignment="1">
      <alignment horizontal="right" vertical="center"/>
    </xf>
    <xf numFmtId="49" fontId="16" fillId="2" borderId="5" xfId="0" applyNumberFormat="1" applyFont="1" applyFill="1" applyBorder="1" applyAlignment="1">
      <alignment horizontal="left" vertical="top" wrapText="1"/>
    </xf>
    <xf numFmtId="0" fontId="16" fillId="2" borderId="5" xfId="0" applyFont="1" applyFill="1" applyBorder="1" applyAlignment="1">
      <alignment horizontal="left" vertical="top" wrapText="1"/>
    </xf>
    <xf numFmtId="49" fontId="49" fillId="2" borderId="5" xfId="0" applyNumberFormat="1" applyFont="1" applyFill="1" applyBorder="1" applyAlignment="1">
      <alignment horizontal="left" vertical="center" wrapText="1"/>
    </xf>
    <xf numFmtId="0" fontId="49" fillId="2" borderId="5" xfId="0" applyFont="1" applyFill="1" applyBorder="1" applyAlignment="1">
      <alignment horizontal="left" vertical="center" wrapText="1"/>
    </xf>
    <xf numFmtId="49" fontId="49" fillId="2" borderId="5" xfId="0" applyNumberFormat="1" applyFont="1" applyFill="1" applyBorder="1" applyAlignment="1">
      <alignment horizontal="left" vertical="center"/>
    </xf>
    <xf numFmtId="0" fontId="49" fillId="2" borderId="5" xfId="0" applyFont="1" applyFill="1" applyBorder="1" applyAlignment="1">
      <alignment horizontal="left" vertical="center"/>
    </xf>
    <xf numFmtId="49" fontId="16" fillId="2" borderId="5" xfId="0" applyNumberFormat="1" applyFont="1" applyFill="1" applyBorder="1" applyAlignment="1">
      <alignment horizontal="left"/>
    </xf>
    <xf numFmtId="0" fontId="16" fillId="2" borderId="5" xfId="0" applyFont="1" applyFill="1" applyBorder="1" applyAlignment="1">
      <alignment horizontal="left"/>
    </xf>
    <xf numFmtId="49" fontId="1" fillId="2" borderId="5" xfId="0" applyNumberFormat="1" applyFont="1" applyFill="1" applyBorder="1" applyAlignment="1">
      <alignment horizontal="center"/>
    </xf>
  </cellXfs>
  <cellStyles count="2">
    <cellStyle name="Hipervínculo"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660066"/>
      <rgbColor rgb="FF000090"/>
      <rgbColor rgb="FF510319"/>
      <rgbColor rgb="FFF2F2F2"/>
      <rgbColor rgb="FF0000D4"/>
      <rgbColor rgb="FFD9D9D9"/>
      <rgbColor rgb="FF000080"/>
      <rgbColor rgb="FF333333"/>
      <rgbColor rgb="FF333399"/>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10" Type="http://schemas.openxmlformats.org/officeDocument/2006/relationships/image" Target="../media/image2.png"/><Relationship Id="rId4" Type="http://schemas.openxmlformats.org/officeDocument/2006/relationships/image" Target="../media/image8.png"/><Relationship Id="rId9" Type="http://schemas.openxmlformats.org/officeDocument/2006/relationships/image" Target="../media/image13.png"/></Relationships>
</file>

<file path=xl/drawings/_rels/drawing7.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7" Type="http://schemas.openxmlformats.org/officeDocument/2006/relationships/image" Target="../media/image2.png"/><Relationship Id="rId2" Type="http://schemas.openxmlformats.org/officeDocument/2006/relationships/image" Target="../media/image17.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6.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10</xdr:col>
      <xdr:colOff>47625</xdr:colOff>
      <xdr:row>0</xdr:row>
      <xdr:rowOff>161925</xdr:rowOff>
    </xdr:from>
    <xdr:to>
      <xdr:col>14</xdr:col>
      <xdr:colOff>547321</xdr:colOff>
      <xdr:row>25</xdr:row>
      <xdr:rowOff>66675</xdr:rowOff>
    </xdr:to>
    <xdr:pic>
      <xdr:nvPicPr>
        <xdr:cNvPr id="3" name="Imagen 2">
          <a:extLst>
            <a:ext uri="{FF2B5EF4-FFF2-40B4-BE49-F238E27FC236}">
              <a16:creationId xmlns:a16="http://schemas.microsoft.com/office/drawing/2014/main" id="{47F2625F-C2D5-4168-B389-5A08DC0D438D}"/>
            </a:ext>
          </a:extLst>
        </xdr:cNvPr>
        <xdr:cNvPicPr>
          <a:picLocks noChangeAspect="1"/>
        </xdr:cNvPicPr>
      </xdr:nvPicPr>
      <xdr:blipFill>
        <a:blip xmlns:r="http://schemas.openxmlformats.org/officeDocument/2006/relationships" r:embed="rId1"/>
        <a:stretch>
          <a:fillRect/>
        </a:stretch>
      </xdr:blipFill>
      <xdr:spPr>
        <a:xfrm>
          <a:off x="5391150" y="161925"/>
          <a:ext cx="2861896" cy="4619625"/>
        </a:xfrm>
        <a:prstGeom prst="rect">
          <a:avLst/>
        </a:prstGeom>
        <a:ln>
          <a:solidFill>
            <a:schemeClr val="tx2"/>
          </a:solid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307659</xdr:colOff>
      <xdr:row>42</xdr:row>
      <xdr:rowOff>71972</xdr:rowOff>
    </xdr:from>
    <xdr:to>
      <xdr:col>3</xdr:col>
      <xdr:colOff>495024</xdr:colOff>
      <xdr:row>44</xdr:row>
      <xdr:rowOff>68559</xdr:rowOff>
    </xdr:to>
    <xdr:sp macro="" textlink="">
      <xdr:nvSpPr>
        <xdr:cNvPr id="28" name="9 CuadroTexto">
          <a:extLst>
            <a:ext uri="{FF2B5EF4-FFF2-40B4-BE49-F238E27FC236}">
              <a16:creationId xmlns:a16="http://schemas.microsoft.com/office/drawing/2014/main" id="{00000000-0008-0000-0A00-00001C000000}"/>
            </a:ext>
          </a:extLst>
        </xdr:cNvPr>
        <xdr:cNvSpPr txBox="1"/>
      </xdr:nvSpPr>
      <xdr:spPr>
        <a:xfrm>
          <a:off x="1006159" y="7422097"/>
          <a:ext cx="1444666" cy="320438"/>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45719" tIns="45719" rIns="45719" bIns="45719" numCol="1" anchor="t">
          <a:noAutofit/>
        </a:bodyPr>
        <a:lstStyle/>
        <a:p>
          <a:pPr marL="0" marR="0" indent="0" algn="l" defTabSz="914400" latinLnBrk="0">
            <a:lnSpc>
              <a:spcPct val="100000"/>
            </a:lnSpc>
            <a:spcBef>
              <a:spcPts val="0"/>
            </a:spcBef>
            <a:spcAft>
              <a:spcPts val="0"/>
            </a:spcAft>
            <a:buClrTx/>
            <a:buSzTx/>
            <a:buFontTx/>
            <a:buNone/>
            <a:tabLst/>
            <a:defRPr sz="1200" b="1" i="0" u="none" strike="noStrike" cap="none" spc="0" baseline="0">
              <a:solidFill>
                <a:srgbClr val="000000"/>
              </a:solidFill>
              <a:uFillTx/>
              <a:latin typeface="Times New Roman"/>
              <a:ea typeface="Times New Roman"/>
              <a:cs typeface="Times New Roman"/>
              <a:sym typeface="Times New Roman"/>
            </a:defRPr>
          </a:pPr>
          <a:r>
            <a:rPr sz="1200" b="1" i="0" u="none" strike="noStrike" cap="none" spc="0" baseline="0">
              <a:solidFill>
                <a:srgbClr val="000000"/>
              </a:solidFill>
              <a:uFillTx/>
              <a:latin typeface="Times New Roman"/>
              <a:ea typeface="Times New Roman"/>
              <a:cs typeface="Times New Roman"/>
              <a:sym typeface="Times New Roman"/>
            </a:rPr>
            <a:t> = 0,24</a:t>
          </a:r>
        </a:p>
      </xdr:txBody>
    </xdr:sp>
    <xdr:clientData/>
  </xdr:twoCellAnchor>
  <xdr:twoCellAnchor>
    <xdr:from>
      <xdr:col>2</xdr:col>
      <xdr:colOff>65893</xdr:colOff>
      <xdr:row>38</xdr:row>
      <xdr:rowOff>57374</xdr:rowOff>
    </xdr:from>
    <xdr:to>
      <xdr:col>5</xdr:col>
      <xdr:colOff>820043</xdr:colOff>
      <xdr:row>40</xdr:row>
      <xdr:rowOff>76499</xdr:rowOff>
    </xdr:to>
    <xdr:pic>
      <xdr:nvPicPr>
        <xdr:cNvPr id="29" name="image.tif" descr="image.tif">
          <a:extLst>
            <a:ext uri="{FF2B5EF4-FFF2-40B4-BE49-F238E27FC236}">
              <a16:creationId xmlns:a16="http://schemas.microsoft.com/office/drawing/2014/main" id="{00000000-0008-0000-0A00-00001D000000}"/>
            </a:ext>
          </a:extLst>
        </xdr:cNvPr>
        <xdr:cNvPicPr>
          <a:picLocks noChangeAspect="1"/>
        </xdr:cNvPicPr>
      </xdr:nvPicPr>
      <xdr:blipFill>
        <a:blip xmlns:r="http://schemas.openxmlformats.org/officeDocument/2006/relationships" r:embed="rId1"/>
        <a:stretch>
          <a:fillRect/>
        </a:stretch>
      </xdr:blipFill>
      <xdr:spPr>
        <a:xfrm>
          <a:off x="1145393" y="6702649"/>
          <a:ext cx="3522750" cy="342976"/>
        </a:xfrm>
        <a:prstGeom prst="rect">
          <a:avLst/>
        </a:prstGeom>
        <a:ln w="12700" cap="flat">
          <a:noFill/>
          <a:miter lim="400000"/>
        </a:ln>
        <a:effectLst/>
      </xdr:spPr>
    </xdr:pic>
    <xdr:clientData/>
  </xdr:twoCellAnchor>
  <xdr:twoCellAnchor editAs="oneCell">
    <xdr:from>
      <xdr:col>12</xdr:col>
      <xdr:colOff>190500</xdr:colOff>
      <xdr:row>2</xdr:row>
      <xdr:rowOff>9525</xdr:rowOff>
    </xdr:from>
    <xdr:to>
      <xdr:col>13</xdr:col>
      <xdr:colOff>400050</xdr:colOff>
      <xdr:row>9</xdr:row>
      <xdr:rowOff>45165</xdr:rowOff>
    </xdr:to>
    <xdr:pic>
      <xdr:nvPicPr>
        <xdr:cNvPr id="3" name="Imagen 2">
          <a:extLst>
            <a:ext uri="{FF2B5EF4-FFF2-40B4-BE49-F238E27FC236}">
              <a16:creationId xmlns:a16="http://schemas.microsoft.com/office/drawing/2014/main" id="{23FB9899-51B8-4DF7-B4F0-CE56ADBD51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24950" y="333375"/>
          <a:ext cx="819150" cy="13215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419100</xdr:colOff>
      <xdr:row>0</xdr:row>
      <xdr:rowOff>114300</xdr:rowOff>
    </xdr:from>
    <xdr:to>
      <xdr:col>13</xdr:col>
      <xdr:colOff>19050</xdr:colOff>
      <xdr:row>7</xdr:row>
      <xdr:rowOff>121365</xdr:rowOff>
    </xdr:to>
    <xdr:pic>
      <xdr:nvPicPr>
        <xdr:cNvPr id="3" name="Imagen 2">
          <a:extLst>
            <a:ext uri="{FF2B5EF4-FFF2-40B4-BE49-F238E27FC236}">
              <a16:creationId xmlns:a16="http://schemas.microsoft.com/office/drawing/2014/main" id="{A9A66EA4-665E-49F5-BBA7-B089E80DA1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4050" y="114300"/>
          <a:ext cx="819150" cy="13215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161607</xdr:colOff>
      <xdr:row>38</xdr:row>
      <xdr:rowOff>61738</xdr:rowOff>
    </xdr:from>
    <xdr:to>
      <xdr:col>2</xdr:col>
      <xdr:colOff>624748</xdr:colOff>
      <xdr:row>40</xdr:row>
      <xdr:rowOff>38740</xdr:rowOff>
    </xdr:to>
    <xdr:sp macro="" textlink="">
      <xdr:nvSpPr>
        <xdr:cNvPr id="31" name="1 CuadroTexto">
          <a:extLst>
            <a:ext uri="{FF2B5EF4-FFF2-40B4-BE49-F238E27FC236}">
              <a16:creationId xmlns:a16="http://schemas.microsoft.com/office/drawing/2014/main" id="{00000000-0008-0000-0C00-00001F000000}"/>
            </a:ext>
          </a:extLst>
        </xdr:cNvPr>
        <xdr:cNvSpPr txBox="1"/>
      </xdr:nvSpPr>
      <xdr:spPr>
        <a:xfrm>
          <a:off x="847407" y="7129288"/>
          <a:ext cx="1187042" cy="300853"/>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45719" tIns="45719" rIns="45719" bIns="45719" numCol="1" anchor="t">
          <a:noAutofit/>
        </a:bodyPr>
        <a:lstStyle/>
        <a:p>
          <a:pPr marL="0" marR="0" indent="0" algn="l" defTabSz="914400" latinLnBrk="0">
            <a:lnSpc>
              <a:spcPct val="100000"/>
            </a:lnSpc>
            <a:spcBef>
              <a:spcPts val="0"/>
            </a:spcBef>
            <a:spcAft>
              <a:spcPts val="0"/>
            </a:spcAft>
            <a:buClrTx/>
            <a:buSzTx/>
            <a:buFontTx/>
            <a:buNone/>
            <a:tabLst/>
            <a:defRPr sz="1100" b="1" i="0" u="none" strike="noStrike" cap="none" spc="0" baseline="0">
              <a:solidFill>
                <a:srgbClr val="000000"/>
              </a:solidFill>
              <a:uFillTx/>
              <a:latin typeface="Times New Roman"/>
              <a:ea typeface="Times New Roman"/>
              <a:cs typeface="Times New Roman"/>
              <a:sym typeface="Times New Roman"/>
            </a:defRPr>
          </a:pPr>
          <a:r>
            <a:rPr sz="1100" b="1" i="0" u="none" strike="noStrike" cap="none" spc="0" baseline="0">
              <a:solidFill>
                <a:srgbClr val="000000"/>
              </a:solidFill>
              <a:uFillTx/>
              <a:latin typeface="Times New Roman"/>
              <a:ea typeface="Times New Roman"/>
              <a:cs typeface="Times New Roman"/>
              <a:sym typeface="Times New Roman"/>
            </a:rPr>
            <a:t> = 0,157</a:t>
          </a:r>
        </a:p>
      </xdr:txBody>
    </xdr:sp>
    <xdr:clientData/>
  </xdr:twoCellAnchor>
  <xdr:twoCellAnchor>
    <xdr:from>
      <xdr:col>1</xdr:col>
      <xdr:colOff>33225</xdr:colOff>
      <xdr:row>33</xdr:row>
      <xdr:rowOff>86700</xdr:rowOff>
    </xdr:from>
    <xdr:to>
      <xdr:col>6</xdr:col>
      <xdr:colOff>120290</xdr:colOff>
      <xdr:row>35</xdr:row>
      <xdr:rowOff>144074</xdr:rowOff>
    </xdr:to>
    <xdr:pic>
      <xdr:nvPicPr>
        <xdr:cNvPr id="32" name="image.tif" descr="image.tif">
          <a:extLst>
            <a:ext uri="{FF2B5EF4-FFF2-40B4-BE49-F238E27FC236}">
              <a16:creationId xmlns:a16="http://schemas.microsoft.com/office/drawing/2014/main" id="{00000000-0008-0000-0C00-000020000000}"/>
            </a:ext>
          </a:extLst>
        </xdr:cNvPr>
        <xdr:cNvPicPr>
          <a:picLocks noChangeAspect="1"/>
        </xdr:cNvPicPr>
      </xdr:nvPicPr>
      <xdr:blipFill>
        <a:blip xmlns:r="http://schemas.openxmlformats.org/officeDocument/2006/relationships" r:embed="rId1"/>
        <a:stretch>
          <a:fillRect/>
        </a:stretch>
      </xdr:blipFill>
      <xdr:spPr>
        <a:xfrm>
          <a:off x="719025" y="6344625"/>
          <a:ext cx="3909766" cy="381225"/>
        </a:xfrm>
        <a:prstGeom prst="rect">
          <a:avLst/>
        </a:prstGeom>
        <a:ln w="12700" cap="flat">
          <a:noFill/>
          <a:miter lim="400000"/>
        </a:ln>
        <a:effectLst/>
      </xdr:spPr>
    </xdr:pic>
    <xdr:clientData/>
  </xdr:twoCellAnchor>
  <xdr:twoCellAnchor editAs="oneCell">
    <xdr:from>
      <xdr:col>12</xdr:col>
      <xdr:colOff>38100</xdr:colOff>
      <xdr:row>1</xdr:row>
      <xdr:rowOff>76200</xdr:rowOff>
    </xdr:from>
    <xdr:to>
      <xdr:col>13</xdr:col>
      <xdr:colOff>95250</xdr:colOff>
      <xdr:row>8</xdr:row>
      <xdr:rowOff>111840</xdr:rowOff>
    </xdr:to>
    <xdr:pic>
      <xdr:nvPicPr>
        <xdr:cNvPr id="3" name="Imagen 2">
          <a:extLst>
            <a:ext uri="{FF2B5EF4-FFF2-40B4-BE49-F238E27FC236}">
              <a16:creationId xmlns:a16="http://schemas.microsoft.com/office/drawing/2014/main" id="{90983A1C-DE1C-45DA-A2DA-4B41EAC9C5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91525" y="238125"/>
          <a:ext cx="819150" cy="13215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13</xdr:col>
      <xdr:colOff>200025</xdr:colOff>
      <xdr:row>1</xdr:row>
      <xdr:rowOff>104775</xdr:rowOff>
    </xdr:from>
    <xdr:to>
      <xdr:col>14</xdr:col>
      <xdr:colOff>428625</xdr:colOff>
      <xdr:row>8</xdr:row>
      <xdr:rowOff>121365</xdr:rowOff>
    </xdr:to>
    <xdr:pic>
      <xdr:nvPicPr>
        <xdr:cNvPr id="3" name="Imagen 2">
          <a:extLst>
            <a:ext uri="{FF2B5EF4-FFF2-40B4-BE49-F238E27FC236}">
              <a16:creationId xmlns:a16="http://schemas.microsoft.com/office/drawing/2014/main" id="{CD9E63F5-5CF7-41D2-B027-673A68E321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48650" y="276225"/>
          <a:ext cx="819150" cy="13215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742951</xdr:colOff>
      <xdr:row>0</xdr:row>
      <xdr:rowOff>161926</xdr:rowOff>
    </xdr:from>
    <xdr:to>
      <xdr:col>11</xdr:col>
      <xdr:colOff>1562101</xdr:colOff>
      <xdr:row>8</xdr:row>
      <xdr:rowOff>54691</xdr:rowOff>
    </xdr:to>
    <xdr:pic>
      <xdr:nvPicPr>
        <xdr:cNvPr id="4" name="Imagen 3">
          <a:extLst>
            <a:ext uri="{FF2B5EF4-FFF2-40B4-BE49-F238E27FC236}">
              <a16:creationId xmlns:a16="http://schemas.microsoft.com/office/drawing/2014/main" id="{30E6A2B5-83EA-9D5D-CC58-7F647341F5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1" y="161926"/>
          <a:ext cx="819150" cy="13215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227223</xdr:colOff>
      <xdr:row>15</xdr:row>
      <xdr:rowOff>114374</xdr:rowOff>
    </xdr:from>
    <xdr:to>
      <xdr:col>8</xdr:col>
      <xdr:colOff>855836</xdr:colOff>
      <xdr:row>15</xdr:row>
      <xdr:rowOff>306525</xdr:rowOff>
    </xdr:to>
    <xdr:pic>
      <xdr:nvPicPr>
        <xdr:cNvPr id="2" name="image.tif" descr="image.tif">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555123" y="2562299"/>
          <a:ext cx="628614" cy="192152"/>
        </a:xfrm>
        <a:prstGeom prst="rect">
          <a:avLst/>
        </a:prstGeom>
        <a:ln w="12700" cap="flat">
          <a:noFill/>
          <a:miter lim="400000"/>
        </a:ln>
        <a:effectLst/>
      </xdr:spPr>
    </xdr:pic>
    <xdr:clientData/>
  </xdr:twoCellAnchor>
  <xdr:twoCellAnchor>
    <xdr:from>
      <xdr:col>7</xdr:col>
      <xdr:colOff>140344</xdr:colOff>
      <xdr:row>15</xdr:row>
      <xdr:rowOff>144112</xdr:rowOff>
    </xdr:from>
    <xdr:to>
      <xdr:col>7</xdr:col>
      <xdr:colOff>821531</xdr:colOff>
      <xdr:row>15</xdr:row>
      <xdr:rowOff>336262</xdr:rowOff>
    </xdr:to>
    <xdr:pic>
      <xdr:nvPicPr>
        <xdr:cNvPr id="3" name="image.tif" descr="image.tif">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6591944" y="2592037"/>
          <a:ext cx="681188" cy="192151"/>
        </a:xfrm>
        <a:prstGeom prst="rect">
          <a:avLst/>
        </a:prstGeom>
        <a:ln w="12700" cap="flat">
          <a:noFill/>
          <a:miter lim="400000"/>
        </a:ln>
        <a:effectLst/>
      </xdr:spPr>
    </xdr:pic>
    <xdr:clientData/>
  </xdr:twoCellAnchor>
  <xdr:twoCellAnchor editAs="oneCell">
    <xdr:from>
      <xdr:col>12</xdr:col>
      <xdr:colOff>161925</xdr:colOff>
      <xdr:row>1</xdr:row>
      <xdr:rowOff>57150</xdr:rowOff>
    </xdr:from>
    <xdr:to>
      <xdr:col>13</xdr:col>
      <xdr:colOff>390525</xdr:colOff>
      <xdr:row>9</xdr:row>
      <xdr:rowOff>7065</xdr:rowOff>
    </xdr:to>
    <xdr:pic>
      <xdr:nvPicPr>
        <xdr:cNvPr id="4" name="Imagen 3">
          <a:extLst>
            <a:ext uri="{FF2B5EF4-FFF2-40B4-BE49-F238E27FC236}">
              <a16:creationId xmlns:a16="http://schemas.microsoft.com/office/drawing/2014/main" id="{3C8D4F84-2310-4385-A5FB-4691F9FA28A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01250" y="219075"/>
          <a:ext cx="819150" cy="13215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863203</xdr:colOff>
      <xdr:row>1</xdr:row>
      <xdr:rowOff>59531</xdr:rowOff>
    </xdr:from>
    <xdr:to>
      <xdr:col>12</xdr:col>
      <xdr:colOff>65087</xdr:colOff>
      <xdr:row>8</xdr:row>
      <xdr:rowOff>91202</xdr:rowOff>
    </xdr:to>
    <xdr:pic>
      <xdr:nvPicPr>
        <xdr:cNvPr id="3" name="Imagen 2">
          <a:extLst>
            <a:ext uri="{FF2B5EF4-FFF2-40B4-BE49-F238E27FC236}">
              <a16:creationId xmlns:a16="http://schemas.microsoft.com/office/drawing/2014/main" id="{A01157B5-7EF8-424E-9DB6-3D0D51B39E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21328" y="228203"/>
          <a:ext cx="819150" cy="13215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781050</xdr:colOff>
      <xdr:row>0</xdr:row>
      <xdr:rowOff>152400</xdr:rowOff>
    </xdr:from>
    <xdr:to>
      <xdr:col>11</xdr:col>
      <xdr:colOff>1600200</xdr:colOff>
      <xdr:row>7</xdr:row>
      <xdr:rowOff>159465</xdr:rowOff>
    </xdr:to>
    <xdr:pic>
      <xdr:nvPicPr>
        <xdr:cNvPr id="3" name="Imagen 2">
          <a:extLst>
            <a:ext uri="{FF2B5EF4-FFF2-40B4-BE49-F238E27FC236}">
              <a16:creationId xmlns:a16="http://schemas.microsoft.com/office/drawing/2014/main" id="{6BCEC6AC-D2BB-414F-880F-3F530711AD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29650" y="152400"/>
          <a:ext cx="819150" cy="13215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350519</xdr:colOff>
      <xdr:row>34</xdr:row>
      <xdr:rowOff>123033</xdr:rowOff>
    </xdr:from>
    <xdr:to>
      <xdr:col>4</xdr:col>
      <xdr:colOff>197134</xdr:colOff>
      <xdr:row>36</xdr:row>
      <xdr:rowOff>46276</xdr:rowOff>
    </xdr:to>
    <xdr:sp macro="" textlink="">
      <xdr:nvSpPr>
        <xdr:cNvPr id="5" name="1 CuadroTexto">
          <a:extLst>
            <a:ext uri="{FF2B5EF4-FFF2-40B4-BE49-F238E27FC236}">
              <a16:creationId xmlns:a16="http://schemas.microsoft.com/office/drawing/2014/main" id="{00000000-0008-0000-0600-000005000000}"/>
            </a:ext>
          </a:extLst>
        </xdr:cNvPr>
        <xdr:cNvSpPr txBox="1"/>
      </xdr:nvSpPr>
      <xdr:spPr>
        <a:xfrm>
          <a:off x="2192019" y="7057233"/>
          <a:ext cx="519716" cy="304244"/>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45719" tIns="45719" rIns="45719" bIns="45719" numCol="1" anchor="t">
          <a:noAutofit/>
        </a:bodyPr>
        <a:lstStyle/>
        <a:p>
          <a:pPr marL="0" marR="0" indent="0" algn="l" defTabSz="914400" latinLnBrk="0">
            <a:lnSpc>
              <a:spcPct val="100000"/>
            </a:lnSpc>
            <a:spcBef>
              <a:spcPts val="0"/>
            </a:spcBef>
            <a:spcAft>
              <a:spcPts val="0"/>
            </a:spcAft>
            <a:buClrTx/>
            <a:buSzTx/>
            <a:buFontTx/>
            <a:buNone/>
            <a:tabLst/>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a:t>
          </a:r>
        </a:p>
      </xdr:txBody>
    </xdr:sp>
    <xdr:clientData/>
  </xdr:twoCellAnchor>
  <xdr:twoCellAnchor>
    <xdr:from>
      <xdr:col>1</xdr:col>
      <xdr:colOff>252821</xdr:colOff>
      <xdr:row>12</xdr:row>
      <xdr:rowOff>95624</xdr:rowOff>
    </xdr:from>
    <xdr:to>
      <xdr:col>3</xdr:col>
      <xdr:colOff>488391</xdr:colOff>
      <xdr:row>14</xdr:row>
      <xdr:rowOff>28687</xdr:rowOff>
    </xdr:to>
    <xdr:pic>
      <xdr:nvPicPr>
        <xdr:cNvPr id="6" name="image.pdf" descr="image.pdf">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849721" y="2419724"/>
          <a:ext cx="1480171" cy="409314"/>
        </a:xfrm>
        <a:prstGeom prst="rect">
          <a:avLst/>
        </a:prstGeom>
        <a:ln w="12700" cap="flat">
          <a:noFill/>
          <a:miter lim="400000"/>
        </a:ln>
        <a:effectLst/>
      </xdr:spPr>
    </xdr:pic>
    <xdr:clientData/>
  </xdr:twoCellAnchor>
  <xdr:twoCellAnchor>
    <xdr:from>
      <xdr:col>4</xdr:col>
      <xdr:colOff>456183</xdr:colOff>
      <xdr:row>12</xdr:row>
      <xdr:rowOff>57187</xdr:rowOff>
    </xdr:from>
    <xdr:to>
      <xdr:col>7</xdr:col>
      <xdr:colOff>492993</xdr:colOff>
      <xdr:row>14</xdr:row>
      <xdr:rowOff>76499</xdr:rowOff>
    </xdr:to>
    <xdr:pic>
      <xdr:nvPicPr>
        <xdr:cNvPr id="7" name="image.pdf" descr="image.pdf">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a:stretch>
          <a:fillRect/>
        </a:stretch>
      </xdr:blipFill>
      <xdr:spPr>
        <a:xfrm>
          <a:off x="2970783" y="2381287"/>
          <a:ext cx="2170411" cy="495563"/>
        </a:xfrm>
        <a:prstGeom prst="rect">
          <a:avLst/>
        </a:prstGeom>
        <a:ln w="12700" cap="flat">
          <a:noFill/>
          <a:miter lim="400000"/>
        </a:ln>
        <a:effectLst/>
      </xdr:spPr>
    </xdr:pic>
    <xdr:clientData/>
  </xdr:twoCellAnchor>
  <xdr:twoCellAnchor>
    <xdr:from>
      <xdr:col>5</xdr:col>
      <xdr:colOff>379933</xdr:colOff>
      <xdr:row>24</xdr:row>
      <xdr:rowOff>124200</xdr:rowOff>
    </xdr:from>
    <xdr:to>
      <xdr:col>5</xdr:col>
      <xdr:colOff>521258</xdr:colOff>
      <xdr:row>24</xdr:row>
      <xdr:rowOff>315674</xdr:rowOff>
    </xdr:to>
    <xdr:pic>
      <xdr:nvPicPr>
        <xdr:cNvPr id="8" name="image.tif" descr="image.tif">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3"/>
        <a:stretch>
          <a:fillRect/>
        </a:stretch>
      </xdr:blipFill>
      <xdr:spPr>
        <a:xfrm>
          <a:off x="3567633" y="4905750"/>
          <a:ext cx="141326" cy="191475"/>
        </a:xfrm>
        <a:prstGeom prst="rect">
          <a:avLst/>
        </a:prstGeom>
        <a:ln w="12700" cap="flat">
          <a:noFill/>
          <a:miter lim="400000"/>
        </a:ln>
        <a:effectLst/>
      </xdr:spPr>
    </xdr:pic>
    <xdr:clientData/>
  </xdr:twoCellAnchor>
  <xdr:twoCellAnchor>
    <xdr:from>
      <xdr:col>3</xdr:col>
      <xdr:colOff>260300</xdr:colOff>
      <xdr:row>35</xdr:row>
      <xdr:rowOff>38250</xdr:rowOff>
    </xdr:from>
    <xdr:to>
      <xdr:col>3</xdr:col>
      <xdr:colOff>358241</xdr:colOff>
      <xdr:row>36</xdr:row>
      <xdr:rowOff>38250</xdr:rowOff>
    </xdr:to>
    <xdr:pic>
      <xdr:nvPicPr>
        <xdr:cNvPr id="9" name="image.tif" descr="image.tif">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4"/>
        <a:stretch>
          <a:fillRect/>
        </a:stretch>
      </xdr:blipFill>
      <xdr:spPr>
        <a:xfrm>
          <a:off x="2101800" y="7162950"/>
          <a:ext cx="97942" cy="190501"/>
        </a:xfrm>
        <a:prstGeom prst="rect">
          <a:avLst/>
        </a:prstGeom>
        <a:ln w="12700" cap="flat">
          <a:noFill/>
          <a:miter lim="400000"/>
        </a:ln>
        <a:effectLst/>
      </xdr:spPr>
    </xdr:pic>
    <xdr:clientData/>
  </xdr:twoCellAnchor>
  <xdr:twoCellAnchor>
    <xdr:from>
      <xdr:col>6</xdr:col>
      <xdr:colOff>65360</xdr:colOff>
      <xdr:row>24</xdr:row>
      <xdr:rowOff>134549</xdr:rowOff>
    </xdr:from>
    <xdr:to>
      <xdr:col>6</xdr:col>
      <xdr:colOff>754335</xdr:colOff>
      <xdr:row>24</xdr:row>
      <xdr:rowOff>326025</xdr:rowOff>
    </xdr:to>
    <xdr:pic>
      <xdr:nvPicPr>
        <xdr:cNvPr id="10" name="image.tif" descr="image.tif">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5"/>
        <a:stretch>
          <a:fillRect/>
        </a:stretch>
      </xdr:blipFill>
      <xdr:spPr>
        <a:xfrm>
          <a:off x="3926160" y="4916099"/>
          <a:ext cx="688976" cy="191477"/>
        </a:xfrm>
        <a:prstGeom prst="rect">
          <a:avLst/>
        </a:prstGeom>
        <a:ln w="12700" cap="flat">
          <a:noFill/>
          <a:miter lim="400000"/>
        </a:ln>
        <a:effectLst/>
      </xdr:spPr>
    </xdr:pic>
    <xdr:clientData/>
  </xdr:twoCellAnchor>
  <xdr:twoCellAnchor>
    <xdr:from>
      <xdr:col>7</xdr:col>
      <xdr:colOff>459506</xdr:colOff>
      <xdr:row>24</xdr:row>
      <xdr:rowOff>77625</xdr:rowOff>
    </xdr:from>
    <xdr:to>
      <xdr:col>7</xdr:col>
      <xdr:colOff>601823</xdr:colOff>
      <xdr:row>24</xdr:row>
      <xdr:rowOff>422624</xdr:rowOff>
    </xdr:to>
    <xdr:pic>
      <xdr:nvPicPr>
        <xdr:cNvPr id="11" name="image.tif" descr="image.tif">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a:stretch>
          <a:fillRect/>
        </a:stretch>
      </xdr:blipFill>
      <xdr:spPr>
        <a:xfrm>
          <a:off x="5107706" y="4859175"/>
          <a:ext cx="142318" cy="345000"/>
        </a:xfrm>
        <a:prstGeom prst="rect">
          <a:avLst/>
        </a:prstGeom>
        <a:ln w="12700" cap="flat">
          <a:noFill/>
          <a:miter lim="400000"/>
        </a:ln>
        <a:effectLst/>
      </xdr:spPr>
    </xdr:pic>
    <xdr:clientData/>
  </xdr:twoCellAnchor>
  <xdr:twoCellAnchor>
    <xdr:from>
      <xdr:col>8</xdr:col>
      <xdr:colOff>76249</xdr:colOff>
      <xdr:row>24</xdr:row>
      <xdr:rowOff>77625</xdr:rowOff>
    </xdr:from>
    <xdr:to>
      <xdr:col>8</xdr:col>
      <xdr:colOff>412799</xdr:colOff>
      <xdr:row>24</xdr:row>
      <xdr:rowOff>422624</xdr:rowOff>
    </xdr:to>
    <xdr:pic>
      <xdr:nvPicPr>
        <xdr:cNvPr id="12" name="image.tif" descr="image.tif">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a:stretch>
          <a:fillRect/>
        </a:stretch>
      </xdr:blipFill>
      <xdr:spPr>
        <a:xfrm>
          <a:off x="5676949" y="4859175"/>
          <a:ext cx="336551" cy="345000"/>
        </a:xfrm>
        <a:prstGeom prst="rect">
          <a:avLst/>
        </a:prstGeom>
        <a:ln w="12700" cap="flat">
          <a:noFill/>
          <a:miter lim="400000"/>
        </a:ln>
        <a:effectLst/>
      </xdr:spPr>
    </xdr:pic>
    <xdr:clientData/>
  </xdr:twoCellAnchor>
  <xdr:twoCellAnchor>
    <xdr:from>
      <xdr:col>9</xdr:col>
      <xdr:colOff>108867</xdr:colOff>
      <xdr:row>24</xdr:row>
      <xdr:rowOff>48300</xdr:rowOff>
    </xdr:from>
    <xdr:to>
      <xdr:col>9</xdr:col>
      <xdr:colOff>609823</xdr:colOff>
      <xdr:row>24</xdr:row>
      <xdr:rowOff>393300</xdr:rowOff>
    </xdr:to>
    <xdr:pic>
      <xdr:nvPicPr>
        <xdr:cNvPr id="13" name="image.tif" descr="image.tif">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8"/>
        <a:stretch>
          <a:fillRect/>
        </a:stretch>
      </xdr:blipFill>
      <xdr:spPr>
        <a:xfrm>
          <a:off x="6382667" y="4829850"/>
          <a:ext cx="500957" cy="345001"/>
        </a:xfrm>
        <a:prstGeom prst="rect">
          <a:avLst/>
        </a:prstGeom>
        <a:ln w="12700" cap="flat">
          <a:noFill/>
          <a:miter lim="400000"/>
        </a:ln>
        <a:effectLst/>
      </xdr:spPr>
    </xdr:pic>
    <xdr:clientData/>
  </xdr:twoCellAnchor>
  <xdr:twoCellAnchor>
    <xdr:from>
      <xdr:col>1</xdr:col>
      <xdr:colOff>98784</xdr:colOff>
      <xdr:row>39</xdr:row>
      <xdr:rowOff>19500</xdr:rowOff>
    </xdr:from>
    <xdr:to>
      <xdr:col>2</xdr:col>
      <xdr:colOff>141324</xdr:colOff>
      <xdr:row>40</xdr:row>
      <xdr:rowOff>19500</xdr:rowOff>
    </xdr:to>
    <xdr:pic>
      <xdr:nvPicPr>
        <xdr:cNvPr id="14" name="image.tif" descr="image.tif">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9"/>
        <a:stretch>
          <a:fillRect/>
        </a:stretch>
      </xdr:blipFill>
      <xdr:spPr>
        <a:xfrm>
          <a:off x="695684" y="7906200"/>
          <a:ext cx="614041" cy="190501"/>
        </a:xfrm>
        <a:prstGeom prst="rect">
          <a:avLst/>
        </a:prstGeom>
        <a:ln w="12700" cap="flat">
          <a:noFill/>
          <a:miter lim="400000"/>
        </a:ln>
        <a:effectLst/>
      </xdr:spPr>
    </xdr:pic>
    <xdr:clientData/>
  </xdr:twoCellAnchor>
  <xdr:twoCellAnchor>
    <xdr:from>
      <xdr:col>1</xdr:col>
      <xdr:colOff>65856</xdr:colOff>
      <xdr:row>19</xdr:row>
      <xdr:rowOff>38249</xdr:rowOff>
    </xdr:from>
    <xdr:to>
      <xdr:col>1</xdr:col>
      <xdr:colOff>164641</xdr:colOff>
      <xdr:row>20</xdr:row>
      <xdr:rowOff>38249</xdr:rowOff>
    </xdr:to>
    <xdr:pic>
      <xdr:nvPicPr>
        <xdr:cNvPr id="15" name="image.tif" descr="image.tif">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4"/>
        <a:stretch>
          <a:fillRect/>
        </a:stretch>
      </xdr:blipFill>
      <xdr:spPr>
        <a:xfrm>
          <a:off x="662756" y="3810149"/>
          <a:ext cx="98786" cy="190501"/>
        </a:xfrm>
        <a:prstGeom prst="rect">
          <a:avLst/>
        </a:prstGeom>
        <a:ln w="12700" cap="flat">
          <a:noFill/>
          <a:miter lim="400000"/>
        </a:ln>
        <a:effectLst/>
      </xdr:spPr>
    </xdr:pic>
    <xdr:clientData/>
  </xdr:twoCellAnchor>
  <xdr:twoCellAnchor editAs="oneCell">
    <xdr:from>
      <xdr:col>12</xdr:col>
      <xdr:colOff>161925</xdr:colOff>
      <xdr:row>2</xdr:row>
      <xdr:rowOff>9525</xdr:rowOff>
    </xdr:from>
    <xdr:to>
      <xdr:col>12</xdr:col>
      <xdr:colOff>981075</xdr:colOff>
      <xdr:row>9</xdr:row>
      <xdr:rowOff>45165</xdr:rowOff>
    </xdr:to>
    <xdr:pic>
      <xdr:nvPicPr>
        <xdr:cNvPr id="3" name="Imagen 2">
          <a:extLst>
            <a:ext uri="{FF2B5EF4-FFF2-40B4-BE49-F238E27FC236}">
              <a16:creationId xmlns:a16="http://schemas.microsoft.com/office/drawing/2014/main" id="{7D13A826-86E2-4A52-8B04-228828F6EC6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591425" y="333375"/>
          <a:ext cx="819150" cy="13215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688975</xdr:colOff>
      <xdr:row>14</xdr:row>
      <xdr:rowOff>163012</xdr:rowOff>
    </xdr:from>
    <xdr:to>
      <xdr:col>4</xdr:col>
      <xdr:colOff>120662</xdr:colOff>
      <xdr:row>16</xdr:row>
      <xdr:rowOff>9562</xdr:rowOff>
    </xdr:to>
    <xdr:pic>
      <xdr:nvPicPr>
        <xdr:cNvPr id="17" name="image.pdf" descr="image.pdf">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1"/>
        <a:stretch>
          <a:fillRect/>
        </a:stretch>
      </xdr:blipFill>
      <xdr:spPr>
        <a:xfrm>
          <a:off x="1997075" y="2725237"/>
          <a:ext cx="917588" cy="208501"/>
        </a:xfrm>
        <a:prstGeom prst="rect">
          <a:avLst/>
        </a:prstGeom>
        <a:ln w="12700" cap="flat">
          <a:noFill/>
          <a:miter lim="400000"/>
        </a:ln>
        <a:effectLst/>
      </xdr:spPr>
    </xdr:pic>
    <xdr:clientData/>
  </xdr:twoCellAnchor>
  <xdr:twoCellAnchor>
    <xdr:from>
      <xdr:col>2</xdr:col>
      <xdr:colOff>360635</xdr:colOff>
      <xdr:row>17</xdr:row>
      <xdr:rowOff>0</xdr:rowOff>
    </xdr:from>
    <xdr:to>
      <xdr:col>4</xdr:col>
      <xdr:colOff>624706</xdr:colOff>
      <xdr:row>18</xdr:row>
      <xdr:rowOff>9562</xdr:rowOff>
    </xdr:to>
    <xdr:pic>
      <xdr:nvPicPr>
        <xdr:cNvPr id="18" name="image.pdf" descr="image.pdf">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2"/>
        <a:stretch>
          <a:fillRect/>
        </a:stretch>
      </xdr:blipFill>
      <xdr:spPr>
        <a:xfrm>
          <a:off x="1668735" y="3086100"/>
          <a:ext cx="1749972" cy="247688"/>
        </a:xfrm>
        <a:prstGeom prst="rect">
          <a:avLst/>
        </a:prstGeom>
        <a:ln w="12700" cap="flat">
          <a:noFill/>
          <a:miter lim="400000"/>
        </a:ln>
        <a:effectLst/>
      </xdr:spPr>
    </xdr:pic>
    <xdr:clientData/>
  </xdr:twoCellAnchor>
  <xdr:twoCellAnchor>
    <xdr:from>
      <xdr:col>2</xdr:col>
      <xdr:colOff>339104</xdr:colOff>
      <xdr:row>19</xdr:row>
      <xdr:rowOff>9562</xdr:rowOff>
    </xdr:from>
    <xdr:to>
      <xdr:col>4</xdr:col>
      <xdr:colOff>175431</xdr:colOff>
      <xdr:row>22</xdr:row>
      <xdr:rowOff>0</xdr:rowOff>
    </xdr:to>
    <xdr:pic>
      <xdr:nvPicPr>
        <xdr:cNvPr id="19" name="image.pdf" descr="image.pdf">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3"/>
        <a:stretch>
          <a:fillRect/>
        </a:stretch>
      </xdr:blipFill>
      <xdr:spPr>
        <a:xfrm>
          <a:off x="1647204" y="3495712"/>
          <a:ext cx="1322228" cy="476213"/>
        </a:xfrm>
        <a:prstGeom prst="rect">
          <a:avLst/>
        </a:prstGeom>
        <a:ln w="12700" cap="flat">
          <a:noFill/>
          <a:miter lim="400000"/>
        </a:ln>
        <a:effectLst/>
      </xdr:spPr>
    </xdr:pic>
    <xdr:clientData/>
  </xdr:twoCellAnchor>
  <xdr:twoCellAnchor editAs="oneCell">
    <xdr:from>
      <xdr:col>12</xdr:col>
      <xdr:colOff>123825</xdr:colOff>
      <xdr:row>3</xdr:row>
      <xdr:rowOff>47625</xdr:rowOff>
    </xdr:from>
    <xdr:to>
      <xdr:col>13</xdr:col>
      <xdr:colOff>333375</xdr:colOff>
      <xdr:row>10</xdr:row>
      <xdr:rowOff>83265</xdr:rowOff>
    </xdr:to>
    <xdr:pic>
      <xdr:nvPicPr>
        <xdr:cNvPr id="3" name="Imagen 2">
          <a:extLst>
            <a:ext uri="{FF2B5EF4-FFF2-40B4-BE49-F238E27FC236}">
              <a16:creationId xmlns:a16="http://schemas.microsoft.com/office/drawing/2014/main" id="{2EAB4E20-44F2-4E34-930F-DEDC0503900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724775" y="533400"/>
          <a:ext cx="819150" cy="13215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28575</xdr:colOff>
      <xdr:row>2</xdr:row>
      <xdr:rowOff>123825</xdr:rowOff>
    </xdr:from>
    <xdr:to>
      <xdr:col>13</xdr:col>
      <xdr:colOff>85725</xdr:colOff>
      <xdr:row>9</xdr:row>
      <xdr:rowOff>149940</xdr:rowOff>
    </xdr:to>
    <xdr:pic>
      <xdr:nvPicPr>
        <xdr:cNvPr id="3" name="Imagen 2">
          <a:extLst>
            <a:ext uri="{FF2B5EF4-FFF2-40B4-BE49-F238E27FC236}">
              <a16:creationId xmlns:a16="http://schemas.microsoft.com/office/drawing/2014/main" id="{BF87D754-5FB3-417F-88B9-7297446119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86725" y="466725"/>
          <a:ext cx="819150" cy="132151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414734</xdr:colOff>
      <xdr:row>22</xdr:row>
      <xdr:rowOff>57375</xdr:rowOff>
    </xdr:from>
    <xdr:to>
      <xdr:col>5</xdr:col>
      <xdr:colOff>534789</xdr:colOff>
      <xdr:row>23</xdr:row>
      <xdr:rowOff>105825</xdr:rowOff>
    </xdr:to>
    <xdr:pic>
      <xdr:nvPicPr>
        <xdr:cNvPr id="21" name="image.pdf" descr="image.pdf">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1"/>
        <a:stretch>
          <a:fillRect/>
        </a:stretch>
      </xdr:blipFill>
      <xdr:spPr>
        <a:xfrm>
          <a:off x="3221434" y="4054065"/>
          <a:ext cx="818556" cy="210376"/>
        </a:xfrm>
        <a:prstGeom prst="rect">
          <a:avLst/>
        </a:prstGeom>
        <a:ln w="12700" cap="flat">
          <a:noFill/>
          <a:miter lim="400000"/>
        </a:ln>
        <a:effectLst/>
      </xdr:spPr>
    </xdr:pic>
    <xdr:clientData/>
  </xdr:twoCellAnchor>
  <xdr:twoCellAnchor>
    <xdr:from>
      <xdr:col>5</xdr:col>
      <xdr:colOff>21828</xdr:colOff>
      <xdr:row>40</xdr:row>
      <xdr:rowOff>153637</xdr:rowOff>
    </xdr:from>
    <xdr:to>
      <xdr:col>6</xdr:col>
      <xdr:colOff>218281</xdr:colOff>
      <xdr:row>42</xdr:row>
      <xdr:rowOff>66938</xdr:rowOff>
    </xdr:to>
    <xdr:pic>
      <xdr:nvPicPr>
        <xdr:cNvPr id="22" name="image.pdf" descr="image.pdf">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
        <a:stretch>
          <a:fillRect/>
        </a:stretch>
      </xdr:blipFill>
      <xdr:spPr>
        <a:xfrm>
          <a:off x="3527028" y="7170387"/>
          <a:ext cx="894954" cy="237152"/>
        </a:xfrm>
        <a:prstGeom prst="rect">
          <a:avLst/>
        </a:prstGeom>
        <a:ln w="12700" cap="flat">
          <a:noFill/>
          <a:miter lim="400000"/>
        </a:ln>
        <a:effectLst/>
      </xdr:spPr>
    </xdr:pic>
    <xdr:clientData/>
  </xdr:twoCellAnchor>
  <xdr:twoCellAnchor>
    <xdr:from>
      <xdr:col>4</xdr:col>
      <xdr:colOff>43656</xdr:colOff>
      <xdr:row>47</xdr:row>
      <xdr:rowOff>0</xdr:rowOff>
    </xdr:from>
    <xdr:to>
      <xdr:col>7</xdr:col>
      <xdr:colOff>32246</xdr:colOff>
      <xdr:row>50</xdr:row>
      <xdr:rowOff>9562</xdr:rowOff>
    </xdr:to>
    <xdr:pic>
      <xdr:nvPicPr>
        <xdr:cNvPr id="23" name="image.pdf" descr="image.pdf">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3"/>
        <a:stretch>
          <a:fillRect/>
        </a:stretch>
      </xdr:blipFill>
      <xdr:spPr>
        <a:xfrm>
          <a:off x="2850356" y="8150225"/>
          <a:ext cx="2084091" cy="495338"/>
        </a:xfrm>
        <a:prstGeom prst="rect">
          <a:avLst/>
        </a:prstGeom>
        <a:ln w="12700" cap="flat">
          <a:noFill/>
          <a:miter lim="400000"/>
        </a:ln>
        <a:effectLst/>
      </xdr:spPr>
    </xdr:pic>
    <xdr:clientData/>
  </xdr:twoCellAnchor>
  <xdr:twoCellAnchor>
    <xdr:from>
      <xdr:col>4</xdr:col>
      <xdr:colOff>207367</xdr:colOff>
      <xdr:row>25</xdr:row>
      <xdr:rowOff>86700</xdr:rowOff>
    </xdr:from>
    <xdr:to>
      <xdr:col>6</xdr:col>
      <xdr:colOff>643929</xdr:colOff>
      <xdr:row>27</xdr:row>
      <xdr:rowOff>0</xdr:rowOff>
    </xdr:to>
    <xdr:pic>
      <xdr:nvPicPr>
        <xdr:cNvPr id="24" name="image.pdf" descr="image.pdf">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4"/>
        <a:stretch>
          <a:fillRect/>
        </a:stretch>
      </xdr:blipFill>
      <xdr:spPr>
        <a:xfrm>
          <a:off x="3014067" y="4569165"/>
          <a:ext cx="1833563" cy="237151"/>
        </a:xfrm>
        <a:prstGeom prst="rect">
          <a:avLst/>
        </a:prstGeom>
        <a:ln w="12700" cap="flat">
          <a:noFill/>
          <a:miter lim="400000"/>
        </a:ln>
        <a:effectLst/>
      </xdr:spPr>
    </xdr:pic>
    <xdr:clientData/>
  </xdr:twoCellAnchor>
  <xdr:twoCellAnchor>
    <xdr:from>
      <xdr:col>4</xdr:col>
      <xdr:colOff>185539</xdr:colOff>
      <xdr:row>27</xdr:row>
      <xdr:rowOff>28980</xdr:rowOff>
    </xdr:from>
    <xdr:to>
      <xdr:col>6</xdr:col>
      <xdr:colOff>185539</xdr:colOff>
      <xdr:row>30</xdr:row>
      <xdr:rowOff>0</xdr:rowOff>
    </xdr:to>
    <xdr:pic>
      <xdr:nvPicPr>
        <xdr:cNvPr id="25" name="image.pdf" descr="image.pdf">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5"/>
        <a:stretch>
          <a:fillRect/>
        </a:stretch>
      </xdr:blipFill>
      <xdr:spPr>
        <a:xfrm>
          <a:off x="2992239" y="4835295"/>
          <a:ext cx="1397001" cy="454891"/>
        </a:xfrm>
        <a:prstGeom prst="rect">
          <a:avLst/>
        </a:prstGeom>
        <a:ln w="12700" cap="flat">
          <a:noFill/>
          <a:miter lim="400000"/>
        </a:ln>
        <a:effectLst/>
      </xdr:spPr>
    </xdr:pic>
    <xdr:clientData/>
  </xdr:twoCellAnchor>
  <xdr:twoCellAnchor>
    <xdr:from>
      <xdr:col>4</xdr:col>
      <xdr:colOff>436562</xdr:colOff>
      <xdr:row>15</xdr:row>
      <xdr:rowOff>86699</xdr:rowOff>
    </xdr:from>
    <xdr:to>
      <xdr:col>6</xdr:col>
      <xdr:colOff>261937</xdr:colOff>
      <xdr:row>17</xdr:row>
      <xdr:rowOff>28687</xdr:rowOff>
    </xdr:to>
    <xdr:pic>
      <xdr:nvPicPr>
        <xdr:cNvPr id="26" name="image.pdf" descr="image.pdf">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6"/>
        <a:stretch>
          <a:fillRect/>
        </a:stretch>
      </xdr:blipFill>
      <xdr:spPr>
        <a:xfrm>
          <a:off x="3243262" y="2877524"/>
          <a:ext cx="1222376" cy="265839"/>
        </a:xfrm>
        <a:prstGeom prst="rect">
          <a:avLst/>
        </a:prstGeom>
        <a:ln w="12700" cap="flat">
          <a:noFill/>
          <a:miter lim="400000"/>
        </a:ln>
        <a:effectLst/>
      </xdr:spPr>
    </xdr:pic>
    <xdr:clientData/>
  </xdr:twoCellAnchor>
  <xdr:twoCellAnchor editAs="oneCell">
    <xdr:from>
      <xdr:col>12</xdr:col>
      <xdr:colOff>123825</xdr:colOff>
      <xdr:row>1</xdr:row>
      <xdr:rowOff>85725</xdr:rowOff>
    </xdr:from>
    <xdr:to>
      <xdr:col>13</xdr:col>
      <xdr:colOff>333375</xdr:colOff>
      <xdr:row>8</xdr:row>
      <xdr:rowOff>121365</xdr:rowOff>
    </xdr:to>
    <xdr:pic>
      <xdr:nvPicPr>
        <xdr:cNvPr id="3" name="Imagen 2">
          <a:extLst>
            <a:ext uri="{FF2B5EF4-FFF2-40B4-BE49-F238E27FC236}">
              <a16:creationId xmlns:a16="http://schemas.microsoft.com/office/drawing/2014/main" id="{B8620EE7-9A48-4C1F-AD3E-8527686ABB3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05750" y="247650"/>
          <a:ext cx="819150" cy="132151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alternativasycapacidades.org/sites/default/files/biblioteca_file/David%20de%20Ferranti,%20et%20al,%20Desigualdad%20en%20Am%C3%A9rica%20Latina.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
  <sheetViews>
    <sheetView showGridLines="0" tabSelected="1" zoomScaleNormal="100" workbookViewId="0">
      <selection activeCell="T19" sqref="T19"/>
    </sheetView>
  </sheetViews>
  <sheetFormatPr baseColWidth="10" defaultColWidth="8.85546875" defaultRowHeight="12.75" customHeight="1"/>
  <cols>
    <col min="1" max="2" width="4.42578125" style="1" customWidth="1"/>
    <col min="3" max="3" width="1.42578125" style="1" customWidth="1"/>
    <col min="4" max="4" width="12.5703125" style="1" customWidth="1"/>
    <col min="5" max="5" width="18.42578125" style="1" customWidth="1"/>
    <col min="6" max="8" width="8.85546875" style="1" customWidth="1"/>
    <col min="9" max="9" width="11.42578125" style="1" customWidth="1"/>
    <col min="10" max="10" width="3.42578125" style="1" customWidth="1"/>
    <col min="11" max="12" width="8.85546875" style="1" customWidth="1"/>
    <col min="13" max="13" width="8.85546875" style="340" customWidth="1"/>
    <col min="14" max="14" width="8.85546875" style="1" customWidth="1"/>
    <col min="15" max="16384" width="8.85546875" style="1"/>
  </cols>
  <sheetData>
    <row r="1" spans="1:13" ht="13.7" customHeight="1">
      <c r="A1" s="2"/>
      <c r="B1" s="3"/>
      <c r="C1" s="3"/>
      <c r="D1" s="3"/>
      <c r="E1" s="3"/>
      <c r="F1" s="3"/>
      <c r="G1" s="3"/>
      <c r="H1" s="3"/>
      <c r="I1" s="3"/>
      <c r="J1" s="3"/>
      <c r="K1" s="3"/>
      <c r="L1" s="3"/>
      <c r="M1" s="6"/>
    </row>
    <row r="2" spans="1:13" ht="13.7" customHeight="1">
      <c r="A2" s="5"/>
      <c r="B2" s="6"/>
      <c r="C2" s="6"/>
      <c r="D2" s="347" t="s">
        <v>1</v>
      </c>
      <c r="E2" s="348"/>
      <c r="F2" s="348"/>
      <c r="G2" s="348"/>
      <c r="H2" s="348"/>
      <c r="I2" s="348"/>
      <c r="J2" s="6"/>
      <c r="K2" s="9"/>
      <c r="L2" s="9"/>
      <c r="M2" s="6"/>
    </row>
    <row r="3" spans="1:13" ht="13.7" customHeight="1">
      <c r="A3" s="5"/>
      <c r="B3" s="6"/>
      <c r="C3" s="6"/>
      <c r="D3" s="6"/>
      <c r="E3" s="6"/>
      <c r="F3" s="6"/>
      <c r="G3" s="6"/>
      <c r="H3" s="6"/>
      <c r="I3" s="6"/>
      <c r="J3" s="6"/>
      <c r="K3" s="6"/>
      <c r="L3" s="6"/>
      <c r="M3" s="6"/>
    </row>
    <row r="4" spans="1:13" ht="20.25" customHeight="1">
      <c r="A4" s="5"/>
      <c r="B4" s="349" t="s">
        <v>0</v>
      </c>
      <c r="C4" s="349"/>
      <c r="D4" s="349"/>
      <c r="E4" s="349"/>
      <c r="F4" s="352"/>
      <c r="G4" s="353"/>
      <c r="H4" s="353"/>
      <c r="I4" s="353"/>
      <c r="J4" s="11"/>
      <c r="K4" s="11"/>
      <c r="L4" s="11"/>
      <c r="M4" s="6"/>
    </row>
    <row r="5" spans="1:13" ht="13.7" customHeight="1">
      <c r="A5" s="5"/>
      <c r="B5" s="12"/>
      <c r="C5" s="13"/>
      <c r="D5" s="14"/>
      <c r="E5" s="14"/>
      <c r="F5" s="12"/>
      <c r="G5" s="12"/>
      <c r="H5" s="6"/>
      <c r="I5" s="6"/>
      <c r="J5" s="6"/>
      <c r="K5" s="6"/>
      <c r="L5" s="6"/>
      <c r="M5" s="6"/>
    </row>
    <row r="6" spans="1:13" ht="18.600000000000001" customHeight="1">
      <c r="A6" s="5"/>
      <c r="B6" s="349" t="s">
        <v>2</v>
      </c>
      <c r="C6" s="349"/>
      <c r="D6" s="349"/>
      <c r="E6" s="349"/>
      <c r="F6" s="349"/>
      <c r="G6" s="349"/>
      <c r="H6" s="349"/>
      <c r="I6" s="349"/>
      <c r="J6" s="6"/>
      <c r="K6" s="6"/>
      <c r="L6" s="6"/>
      <c r="M6" s="6"/>
    </row>
    <row r="7" spans="1:13" ht="18.600000000000001" customHeight="1">
      <c r="A7" s="5"/>
      <c r="B7" s="15"/>
      <c r="C7" s="16"/>
      <c r="D7" s="17"/>
      <c r="E7" s="18"/>
      <c r="F7" s="18"/>
      <c r="G7" s="19"/>
      <c r="H7" s="19"/>
      <c r="I7" s="19"/>
      <c r="J7" s="6"/>
      <c r="K7" s="6"/>
      <c r="L7" s="6"/>
      <c r="M7" s="6"/>
    </row>
    <row r="8" spans="1:13" ht="15" customHeight="1">
      <c r="A8" s="5"/>
      <c r="B8" s="15">
        <v>1</v>
      </c>
      <c r="C8" s="16" t="s">
        <v>3</v>
      </c>
      <c r="D8" s="331" t="s">
        <v>171</v>
      </c>
      <c r="E8" s="331" t="s">
        <v>182</v>
      </c>
      <c r="F8" s="20"/>
      <c r="G8" s="21"/>
      <c r="H8" s="21"/>
      <c r="I8" s="21"/>
      <c r="J8" s="21"/>
      <c r="K8" s="21"/>
      <c r="L8" s="21"/>
      <c r="M8" s="339"/>
    </row>
    <row r="9" spans="1:13" ht="15" customHeight="1">
      <c r="A9" s="5"/>
      <c r="B9" s="22">
        <v>2</v>
      </c>
      <c r="C9" s="23" t="s">
        <v>4</v>
      </c>
      <c r="D9" s="331" t="s">
        <v>172</v>
      </c>
      <c r="E9" s="332" t="s">
        <v>183</v>
      </c>
      <c r="F9" s="20"/>
      <c r="G9" s="21"/>
      <c r="H9" s="21"/>
      <c r="I9" s="21"/>
      <c r="J9" s="21"/>
      <c r="K9" s="21"/>
      <c r="L9" s="21"/>
      <c r="M9" s="339"/>
    </row>
    <row r="10" spans="1:13" ht="15" customHeight="1">
      <c r="A10" s="5"/>
      <c r="B10" s="22">
        <v>3</v>
      </c>
      <c r="C10" s="23" t="s">
        <v>5</v>
      </c>
      <c r="D10" s="331" t="s">
        <v>173</v>
      </c>
      <c r="E10" s="333" t="s">
        <v>184</v>
      </c>
      <c r="F10" s="24"/>
      <c r="G10" s="21"/>
      <c r="H10" s="21"/>
      <c r="I10" s="21"/>
      <c r="J10" s="21"/>
      <c r="K10" s="21"/>
      <c r="L10" s="21"/>
      <c r="M10" s="339"/>
    </row>
    <row r="11" spans="1:13" ht="15" customHeight="1">
      <c r="A11" s="5"/>
      <c r="B11" s="22">
        <v>4</v>
      </c>
      <c r="C11" s="23" t="s">
        <v>6</v>
      </c>
      <c r="D11" s="331" t="s">
        <v>174</v>
      </c>
      <c r="E11" s="331" t="s">
        <v>185</v>
      </c>
      <c r="F11" s="20"/>
      <c r="G11" s="21"/>
      <c r="H11" s="21"/>
      <c r="I11" s="21"/>
      <c r="J11" s="21"/>
      <c r="K11" s="21"/>
      <c r="L11" s="21"/>
      <c r="M11" s="339"/>
    </row>
    <row r="12" spans="1:13" ht="15" customHeight="1">
      <c r="A12" s="5"/>
      <c r="B12" s="22">
        <v>5</v>
      </c>
      <c r="C12" s="23" t="s">
        <v>7</v>
      </c>
      <c r="D12" s="331" t="s">
        <v>175</v>
      </c>
      <c r="E12" s="331" t="s">
        <v>186</v>
      </c>
      <c r="F12" s="25"/>
      <c r="G12" s="21"/>
      <c r="H12" s="21"/>
      <c r="I12" s="21"/>
      <c r="J12" s="21"/>
      <c r="K12" s="21"/>
      <c r="L12" s="21"/>
      <c r="M12" s="339"/>
    </row>
    <row r="13" spans="1:13" ht="15" customHeight="1">
      <c r="A13" s="5"/>
      <c r="B13" s="22">
        <v>6</v>
      </c>
      <c r="C13" s="23" t="s">
        <v>8</v>
      </c>
      <c r="D13" s="331" t="s">
        <v>176</v>
      </c>
      <c r="E13" s="331" t="s">
        <v>187</v>
      </c>
      <c r="F13" s="25"/>
      <c r="G13" s="26"/>
      <c r="H13" s="21"/>
      <c r="I13" s="21"/>
      <c r="J13" s="21"/>
      <c r="K13" s="21"/>
      <c r="L13" s="21"/>
      <c r="M13" s="339"/>
    </row>
    <row r="14" spans="1:13" ht="15" customHeight="1">
      <c r="A14" s="5"/>
      <c r="B14" s="22">
        <v>7</v>
      </c>
      <c r="C14" s="23" t="s">
        <v>9</v>
      </c>
      <c r="D14" s="331" t="s">
        <v>177</v>
      </c>
      <c r="E14" s="331" t="s">
        <v>188</v>
      </c>
      <c r="F14" s="20"/>
      <c r="G14" s="21"/>
      <c r="H14" s="21"/>
      <c r="I14" s="21"/>
      <c r="J14" s="21"/>
      <c r="K14" s="21"/>
      <c r="L14" s="21"/>
      <c r="M14" s="339"/>
    </row>
    <row r="15" spans="1:13" ht="15" customHeight="1">
      <c r="A15" s="5"/>
      <c r="B15" s="22">
        <v>8</v>
      </c>
      <c r="C15" s="23" t="s">
        <v>10</v>
      </c>
      <c r="D15" s="331" t="s">
        <v>178</v>
      </c>
      <c r="E15" s="331" t="s">
        <v>189</v>
      </c>
      <c r="F15" s="20"/>
      <c r="G15" s="21"/>
      <c r="H15" s="21"/>
      <c r="I15" s="21"/>
      <c r="J15" s="21"/>
      <c r="K15" s="21"/>
      <c r="L15" s="21"/>
      <c r="M15" s="339"/>
    </row>
    <row r="16" spans="1:13" ht="15" customHeight="1">
      <c r="A16" s="5"/>
      <c r="B16" s="22">
        <v>9</v>
      </c>
      <c r="C16" s="23" t="s">
        <v>11</v>
      </c>
      <c r="D16" s="331" t="s">
        <v>179</v>
      </c>
      <c r="E16" s="331" t="s">
        <v>190</v>
      </c>
      <c r="F16" s="20"/>
      <c r="G16" s="21"/>
      <c r="H16" s="21"/>
      <c r="I16" s="21"/>
      <c r="J16" s="21"/>
      <c r="K16" s="21"/>
      <c r="L16" s="21"/>
      <c r="M16" s="339"/>
    </row>
    <row r="17" spans="1:13" ht="15" customHeight="1">
      <c r="A17" s="5"/>
      <c r="B17" s="22">
        <v>10</v>
      </c>
      <c r="C17" s="23" t="s">
        <v>11</v>
      </c>
      <c r="D17" s="331" t="s">
        <v>180</v>
      </c>
      <c r="E17" s="331" t="s">
        <v>191</v>
      </c>
      <c r="F17" s="20"/>
      <c r="G17" s="21"/>
      <c r="H17" s="21"/>
      <c r="I17" s="21"/>
      <c r="J17" s="21"/>
      <c r="K17" s="21"/>
      <c r="L17" s="21"/>
      <c r="M17" s="339"/>
    </row>
    <row r="18" spans="1:13" ht="15" customHeight="1">
      <c r="A18" s="5"/>
      <c r="B18" s="22">
        <v>11</v>
      </c>
      <c r="C18" s="23" t="s">
        <v>11</v>
      </c>
      <c r="D18" s="331" t="s">
        <v>181</v>
      </c>
      <c r="E18" s="331" t="s">
        <v>192</v>
      </c>
      <c r="F18" s="25"/>
      <c r="G18" s="21"/>
      <c r="H18" s="21"/>
      <c r="I18" s="21"/>
      <c r="J18" s="21"/>
      <c r="K18" s="21"/>
      <c r="L18" s="21"/>
      <c r="M18" s="339"/>
    </row>
    <row r="19" spans="1:13" ht="15" customHeight="1">
      <c r="A19" s="5"/>
      <c r="B19" s="27"/>
      <c r="C19" s="23"/>
      <c r="D19" s="20"/>
      <c r="E19" s="20"/>
      <c r="F19" s="21"/>
      <c r="G19" s="21"/>
      <c r="H19" s="21"/>
      <c r="I19" s="21"/>
      <c r="J19" s="21"/>
      <c r="K19" s="21"/>
      <c r="L19" s="21"/>
      <c r="M19" s="339"/>
    </row>
    <row r="20" spans="1:13" ht="15" customHeight="1">
      <c r="A20" s="5"/>
      <c r="B20" s="28"/>
      <c r="C20" s="23"/>
      <c r="D20" s="29"/>
      <c r="E20" s="21"/>
      <c r="F20" s="21"/>
      <c r="G20" s="21"/>
      <c r="H20" s="21"/>
      <c r="I20" s="21"/>
      <c r="J20" s="21"/>
      <c r="K20" s="21"/>
      <c r="L20" s="21"/>
      <c r="M20" s="339"/>
    </row>
    <row r="21" spans="1:13" ht="15" customHeight="1">
      <c r="A21" s="5"/>
      <c r="B21" s="27"/>
      <c r="C21" s="23"/>
      <c r="D21" s="29"/>
      <c r="E21" s="30"/>
      <c r="F21" s="30"/>
      <c r="G21" s="30"/>
      <c r="H21" s="30"/>
      <c r="I21" s="30"/>
      <c r="J21" s="21"/>
      <c r="K21" s="21"/>
      <c r="L21" s="21"/>
      <c r="M21" s="339"/>
    </row>
    <row r="22" spans="1:13" ht="8.25" customHeight="1">
      <c r="A22" s="5"/>
      <c r="B22" s="6"/>
      <c r="C22" s="23"/>
      <c r="D22" s="31"/>
      <c r="E22" s="21"/>
      <c r="F22" s="21"/>
      <c r="G22" s="21"/>
      <c r="H22" s="21"/>
      <c r="I22" s="21"/>
      <c r="J22" s="21"/>
      <c r="K22" s="21"/>
      <c r="L22" s="21"/>
      <c r="M22" s="339"/>
    </row>
    <row r="23" spans="1:13" ht="15.75" customHeight="1">
      <c r="A23" s="5"/>
      <c r="B23" s="349" t="s">
        <v>12</v>
      </c>
      <c r="C23" s="349"/>
      <c r="D23" s="349"/>
      <c r="E23" s="349"/>
      <c r="F23" s="350" t="s">
        <v>13</v>
      </c>
      <c r="G23" s="351"/>
      <c r="H23" s="351"/>
      <c r="I23" s="351"/>
      <c r="J23" s="6"/>
      <c r="K23" s="21"/>
      <c r="L23" s="21"/>
      <c r="M23" s="6"/>
    </row>
    <row r="24" spans="1:13" ht="13.7" customHeight="1">
      <c r="A24" s="5"/>
      <c r="B24" s="6"/>
      <c r="C24" s="32"/>
      <c r="D24" s="6"/>
      <c r="E24" s="6"/>
      <c r="F24" s="6"/>
      <c r="G24" s="6"/>
      <c r="H24" s="6"/>
      <c r="I24" s="6"/>
      <c r="J24" s="6"/>
      <c r="K24" s="6"/>
      <c r="L24" s="6"/>
      <c r="M24" s="6"/>
    </row>
    <row r="25" spans="1:13" ht="13.7" customHeight="1">
      <c r="A25" s="5"/>
      <c r="B25" s="6"/>
      <c r="C25" s="32"/>
      <c r="D25" s="6"/>
      <c r="E25" s="6"/>
      <c r="F25" s="6"/>
      <c r="G25" s="6"/>
      <c r="H25" s="6"/>
      <c r="I25" s="6"/>
      <c r="J25" s="6"/>
      <c r="K25" s="6"/>
      <c r="L25" s="6"/>
      <c r="M25" s="6"/>
    </row>
    <row r="26" spans="1:13" ht="13.7" customHeight="1">
      <c r="A26" s="5"/>
      <c r="B26" s="6"/>
      <c r="C26" s="32"/>
      <c r="D26" s="6"/>
      <c r="E26" s="6"/>
      <c r="F26" s="6"/>
      <c r="G26" s="6"/>
      <c r="H26" s="6"/>
      <c r="I26" s="6"/>
      <c r="J26" s="6"/>
      <c r="K26" s="6"/>
      <c r="L26" s="6"/>
      <c r="M26" s="6"/>
    </row>
    <row r="27" spans="1:13" ht="13.7" customHeight="1">
      <c r="A27" s="5"/>
      <c r="B27" s="6"/>
      <c r="C27" s="32"/>
      <c r="D27" s="6"/>
      <c r="E27" s="6"/>
      <c r="F27" s="6"/>
      <c r="G27" s="6"/>
      <c r="H27" s="6"/>
      <c r="I27" s="6"/>
      <c r="J27" s="6"/>
      <c r="K27" s="6"/>
      <c r="L27" s="6"/>
      <c r="M27" s="6"/>
    </row>
    <row r="28" spans="1:13" ht="13.7" customHeight="1">
      <c r="A28" s="5"/>
      <c r="B28" s="6"/>
      <c r="C28" s="32"/>
      <c r="D28" s="6"/>
      <c r="E28" s="6"/>
      <c r="F28" s="6"/>
      <c r="G28" s="6"/>
      <c r="H28" s="6"/>
      <c r="I28" s="6"/>
      <c r="J28" s="6"/>
      <c r="K28" s="6"/>
      <c r="L28" s="6"/>
      <c r="M28" s="6"/>
    </row>
    <row r="29" spans="1:13" ht="13.7" customHeight="1">
      <c r="A29" s="5"/>
      <c r="B29" s="6"/>
      <c r="C29" s="32"/>
      <c r="D29" s="6"/>
      <c r="E29" s="6"/>
      <c r="F29" s="6"/>
      <c r="G29" s="6"/>
      <c r="H29" s="6"/>
      <c r="I29" s="6"/>
      <c r="J29" s="6"/>
      <c r="K29" s="6"/>
      <c r="L29" s="6"/>
      <c r="M29" s="6"/>
    </row>
    <row r="30" spans="1:13" ht="13.7" customHeight="1">
      <c r="A30" s="5"/>
      <c r="B30" s="33"/>
      <c r="C30" s="34"/>
      <c r="D30" s="33"/>
      <c r="E30" s="33"/>
      <c r="F30" s="33"/>
      <c r="G30" s="33"/>
      <c r="H30" s="33"/>
      <c r="I30" s="33"/>
      <c r="J30" s="33"/>
      <c r="K30" s="6"/>
      <c r="L30" s="6"/>
      <c r="M30" s="6"/>
    </row>
    <row r="31" spans="1:13" ht="13.7" customHeight="1">
      <c r="A31" s="5"/>
      <c r="B31" s="33"/>
      <c r="C31" s="34"/>
      <c r="D31" s="33"/>
      <c r="E31" s="33"/>
      <c r="F31" s="33"/>
      <c r="G31" s="33"/>
      <c r="H31" s="33"/>
      <c r="I31" s="33"/>
      <c r="J31" s="33"/>
      <c r="K31" s="6"/>
      <c r="L31" s="6"/>
      <c r="M31" s="6"/>
    </row>
    <row r="32" spans="1:13" ht="13.7" customHeight="1">
      <c r="A32" s="5"/>
      <c r="B32" s="33"/>
      <c r="C32" s="34"/>
      <c r="D32" s="33"/>
      <c r="E32" s="33"/>
      <c r="F32" s="33"/>
      <c r="G32" s="33"/>
      <c r="H32" s="33"/>
      <c r="I32" s="33"/>
      <c r="J32" s="33"/>
      <c r="K32" s="6"/>
      <c r="L32" s="6"/>
      <c r="M32" s="6"/>
    </row>
    <row r="33" spans="1:13" s="340" customFormat="1" ht="13.7" customHeight="1">
      <c r="A33" s="6"/>
      <c r="B33" s="33"/>
      <c r="C33" s="34"/>
      <c r="D33" s="33"/>
      <c r="E33" s="33"/>
      <c r="F33" s="33"/>
      <c r="G33" s="33"/>
      <c r="H33" s="33"/>
      <c r="I33" s="33"/>
      <c r="J33" s="33"/>
      <c r="K33" s="6"/>
      <c r="L33" s="6"/>
      <c r="M33" s="6"/>
    </row>
  </sheetData>
  <mergeCells count="6">
    <mergeCell ref="D2:I2"/>
    <mergeCell ref="B6:I6"/>
    <mergeCell ref="B4:E4"/>
    <mergeCell ref="F23:I23"/>
    <mergeCell ref="B23:E23"/>
    <mergeCell ref="F4:I4"/>
  </mergeCells>
  <hyperlinks>
    <hyperlink ref="D8" location="Ejercicios!B8" display="Ejercicio 4.1" xr:uid="{00000000-0004-0000-0100-000000000000}"/>
    <hyperlink ref="E8" location="Rta_4.1!A1" display="Respuesta 4.1" xr:uid="{00000000-0004-0000-0100-000001000000}"/>
    <hyperlink ref="D9" location="Ejercicios!B28" display="Ejercicio 4.2" xr:uid="{00000000-0004-0000-0100-000002000000}"/>
    <hyperlink ref="E9" location="Rta_4.2!A1" display="Respuesta 4.2" xr:uid="{00000000-0004-0000-0100-000003000000}"/>
    <hyperlink ref="D10" location="Ejercicios!B34" display="Ejercicio 4.3" xr:uid="{00000000-0004-0000-0100-000004000000}"/>
    <hyperlink ref="E10" location="Rta_4.3!A1" display="Respuesta 4.3" xr:uid="{00000000-0004-0000-0100-000005000000}"/>
    <hyperlink ref="D11" location="Ejercicios!B39" display="Ejercicio 4.4" xr:uid="{00000000-0004-0000-0100-000006000000}"/>
    <hyperlink ref="E11" location="Rta_4.4!A1" display="Respuesta 4.4 " xr:uid="{00000000-0004-0000-0100-000007000000}"/>
    <hyperlink ref="D12" location="Ejercicios!B57" display="Ejercicio 4.5" xr:uid="{00000000-0004-0000-0100-000008000000}"/>
    <hyperlink ref="E12" location="Rta_4.5!A1" display="Respuesta 4.5" xr:uid="{00000000-0004-0000-0100-000009000000}"/>
    <hyperlink ref="D13" location="Ejercicios!B64" display="Ejercicio 4.6" xr:uid="{00000000-0004-0000-0100-00000A000000}"/>
    <hyperlink ref="E13" location="Rta_4.6!A1" display="Respuesta 4.6" xr:uid="{00000000-0004-0000-0100-00000B000000}"/>
    <hyperlink ref="D14" location="Ejercicios!B68" display="Ejercicio 4.7" xr:uid="{00000000-0004-0000-0100-00000C000000}"/>
    <hyperlink ref="E14" location="Rta_4.7!A1" display="Respuesta 4.7" xr:uid="{00000000-0004-0000-0100-00000D000000}"/>
    <hyperlink ref="D15" location="Ejercicios!B73" display="Ejercicio 4.8" xr:uid="{00000000-0004-0000-0100-00000E000000}"/>
    <hyperlink ref="E15" location="Rta_4.8!A1" display="Respuesta 4.8" xr:uid="{00000000-0004-0000-0100-00000F000000}"/>
    <hyperlink ref="D16" location="Ejercicios!B77" display="Ejercicio 4.9" xr:uid="{00000000-0004-0000-0100-000010000000}"/>
    <hyperlink ref="E16" location="Rta_4.9!A1" display="Respuesta 4.9" xr:uid="{00000000-0004-0000-0100-000011000000}"/>
    <hyperlink ref="D17" location="Ejercicios!B80" display="Ejercicio 4.10" xr:uid="{00000000-0004-0000-0100-000012000000}"/>
    <hyperlink ref="E17" location="Rta_4.10!A1" display="Respuesta 4.10" xr:uid="{00000000-0004-0000-0100-000013000000}"/>
    <hyperlink ref="D18" location="Ejercicios!B89" display="Ejercicio 4.11" xr:uid="{00000000-0004-0000-0100-000014000000}"/>
    <hyperlink ref="E18" location="Rta_4.11!A1" display="Respuesta 4.11" xr:uid="{00000000-0004-0000-0100-000015000000}"/>
  </hyperlinks>
  <pageMargins left="0.75" right="0.75" top="1" bottom="1" header="0.5" footer="0.5"/>
  <pageSetup scale="80" orientation="portrait"/>
  <headerFooter>
    <oddFooter>&amp;R&amp;"Arial,Regular"&amp;10&amp;K000000Índice</oddFooter>
  </headerFooter>
  <ignoredErrors>
    <ignoredError sqref="C9:C19" numberStoredAsText="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1"/>
  <sheetViews>
    <sheetView showGridLines="0" workbookViewId="0">
      <selection activeCell="B14" sqref="B14"/>
    </sheetView>
  </sheetViews>
  <sheetFormatPr baseColWidth="10" defaultColWidth="9.140625" defaultRowHeight="12.75" customHeight="1"/>
  <cols>
    <col min="1" max="1" width="9.140625" style="1" customWidth="1"/>
    <col min="2" max="2" width="5" style="1" customWidth="1"/>
    <col min="3" max="3" width="11.42578125" style="1" customWidth="1"/>
    <col min="4" max="4" width="10.5703125" style="1" customWidth="1"/>
    <col min="5" max="5" width="14.140625" style="1" customWidth="1"/>
    <col min="6" max="6" width="14.42578125" style="1" customWidth="1"/>
    <col min="7" max="7" width="17.140625" style="1" customWidth="1"/>
    <col min="8" max="8" width="15.5703125" style="1" customWidth="1"/>
    <col min="9" max="10" width="9.140625" style="1" customWidth="1"/>
    <col min="11" max="12" width="9.140625" style="340" customWidth="1"/>
    <col min="13" max="16384" width="9.140625" style="1"/>
  </cols>
  <sheetData>
    <row r="1" spans="1:11" ht="12.75" customHeight="1">
      <c r="A1" s="2"/>
      <c r="B1" s="3"/>
      <c r="C1" s="3"/>
      <c r="D1" s="3"/>
      <c r="E1" s="3"/>
      <c r="F1" s="3"/>
      <c r="G1" s="3"/>
      <c r="H1" s="3"/>
      <c r="I1" s="3"/>
      <c r="J1" s="3"/>
      <c r="K1" s="3"/>
    </row>
    <row r="2" spans="1:11" ht="12.75" customHeight="1">
      <c r="A2" s="5"/>
      <c r="B2" s="6"/>
      <c r="C2" s="6"/>
      <c r="D2" s="6"/>
      <c r="E2" s="6"/>
      <c r="F2" s="347" t="s">
        <v>1</v>
      </c>
      <c r="G2" s="348"/>
      <c r="H2" s="348"/>
      <c r="I2" s="348"/>
      <c r="J2" s="348"/>
      <c r="K2" s="348"/>
    </row>
    <row r="3" spans="1:11" ht="12.75" customHeight="1">
      <c r="A3" s="5"/>
      <c r="B3" s="6"/>
      <c r="C3" s="6"/>
      <c r="D3" s="6"/>
      <c r="E3" s="6"/>
      <c r="F3" s="6"/>
      <c r="G3" s="8"/>
      <c r="H3" s="8"/>
      <c r="I3" s="8"/>
      <c r="J3" s="8"/>
      <c r="K3" s="8"/>
    </row>
    <row r="4" spans="1:11" ht="12.75" customHeight="1">
      <c r="A4" s="5"/>
      <c r="B4" s="336" t="s">
        <v>205</v>
      </c>
      <c r="C4" s="6"/>
      <c r="D4" s="6"/>
      <c r="E4" s="6"/>
      <c r="F4" s="6"/>
      <c r="G4" s="8"/>
      <c r="H4" s="8"/>
      <c r="I4" s="8"/>
      <c r="J4" s="8"/>
      <c r="K4" s="330" t="s">
        <v>170</v>
      </c>
    </row>
    <row r="5" spans="1:11" ht="12.75" customHeight="1">
      <c r="A5" s="5"/>
      <c r="B5" s="122"/>
      <c r="C5" s="6"/>
      <c r="D5" s="6"/>
      <c r="E5" s="6"/>
      <c r="F5" s="8"/>
      <c r="G5" s="8"/>
      <c r="H5" s="8"/>
      <c r="I5" s="8"/>
      <c r="J5" s="41"/>
      <c r="K5" s="6"/>
    </row>
    <row r="6" spans="1:11" ht="18.75" customHeight="1">
      <c r="A6" s="5"/>
      <c r="B6" s="349" t="s">
        <v>41</v>
      </c>
      <c r="C6" s="349"/>
      <c r="D6" s="349"/>
      <c r="E6" s="349"/>
      <c r="F6" s="349"/>
      <c r="G6" s="368"/>
      <c r="H6" s="368"/>
      <c r="I6" s="368"/>
      <c r="J6" s="368"/>
      <c r="K6" s="368"/>
    </row>
    <row r="7" spans="1:11" ht="18.75" customHeight="1">
      <c r="A7" s="5"/>
      <c r="B7" s="147"/>
      <c r="C7" s="147"/>
      <c r="D7" s="147"/>
      <c r="E7" s="147"/>
      <c r="F7" s="147"/>
      <c r="G7" s="148"/>
      <c r="H7" s="148"/>
      <c r="I7" s="148"/>
      <c r="J7" s="148"/>
      <c r="K7" s="148"/>
    </row>
    <row r="8" spans="1:11" ht="12.75" customHeight="1">
      <c r="A8" s="5"/>
      <c r="B8" s="123">
        <v>4.8</v>
      </c>
      <c r="C8" s="358" t="s">
        <v>37</v>
      </c>
      <c r="D8" s="360"/>
      <c r="E8" s="360"/>
      <c r="F8" s="360"/>
      <c r="G8" s="360"/>
      <c r="H8" s="360"/>
      <c r="I8" s="360"/>
      <c r="J8" s="360"/>
      <c r="K8" s="360"/>
    </row>
    <row r="9" spans="1:11" ht="12.75" customHeight="1">
      <c r="A9" s="5"/>
      <c r="B9" s="178"/>
      <c r="C9" s="360"/>
      <c r="D9" s="360"/>
      <c r="E9" s="360"/>
      <c r="F9" s="360"/>
      <c r="G9" s="360"/>
      <c r="H9" s="360"/>
      <c r="I9" s="360"/>
      <c r="J9" s="360"/>
      <c r="K9" s="360"/>
    </row>
    <row r="10" spans="1:11" ht="12.75" customHeight="1">
      <c r="A10" s="5"/>
      <c r="B10" s="178"/>
      <c r="C10" s="360"/>
      <c r="D10" s="360"/>
      <c r="E10" s="360"/>
      <c r="F10" s="360"/>
      <c r="G10" s="360"/>
      <c r="H10" s="360"/>
      <c r="I10" s="360"/>
      <c r="J10" s="360"/>
      <c r="K10" s="360"/>
    </row>
    <row r="11" spans="1:11" ht="12.75" customHeight="1">
      <c r="A11" s="5"/>
      <c r="B11" s="178"/>
      <c r="C11" s="48"/>
      <c r="D11" s="48"/>
      <c r="E11" s="48"/>
      <c r="F11" s="48"/>
      <c r="G11" s="48"/>
      <c r="H11" s="48"/>
      <c r="I11" s="48"/>
      <c r="J11" s="48"/>
      <c r="K11" s="48"/>
    </row>
    <row r="12" spans="1:11" ht="12.75" customHeight="1">
      <c r="A12" s="5"/>
      <c r="B12" s="50"/>
      <c r="C12" s="48"/>
      <c r="D12" s="48"/>
      <c r="E12" s="48"/>
      <c r="F12" s="48"/>
      <c r="G12" s="48"/>
      <c r="H12" s="48"/>
      <c r="I12" s="48"/>
      <c r="J12" s="48"/>
      <c r="K12" s="48"/>
    </row>
    <row r="13" spans="1:11" ht="18.75" customHeight="1">
      <c r="A13" s="5"/>
      <c r="B13" s="349" t="s">
        <v>208</v>
      </c>
      <c r="C13" s="349"/>
      <c r="D13" s="349"/>
      <c r="E13" s="349"/>
      <c r="F13" s="349"/>
      <c r="G13" s="349"/>
      <c r="H13" s="349"/>
      <c r="I13" s="349"/>
      <c r="J13" s="349"/>
      <c r="K13" s="349"/>
    </row>
    <row r="14" spans="1:11" ht="18.75" customHeight="1">
      <c r="A14" s="5"/>
      <c r="B14" s="152"/>
      <c r="C14" s="152"/>
      <c r="D14" s="152"/>
      <c r="E14" s="152"/>
      <c r="F14" s="152"/>
      <c r="G14" s="147"/>
      <c r="H14" s="147"/>
      <c r="I14" s="147"/>
      <c r="J14" s="147"/>
      <c r="K14" s="147"/>
    </row>
    <row r="15" spans="1:11" ht="12.75" customHeight="1">
      <c r="A15" s="5"/>
      <c r="B15" s="396" t="s">
        <v>95</v>
      </c>
      <c r="C15" s="386"/>
      <c r="D15" s="6"/>
      <c r="E15" s="6"/>
      <c r="F15" s="6"/>
      <c r="G15" s="6"/>
      <c r="H15" s="6"/>
      <c r="I15" s="6"/>
      <c r="J15" s="6"/>
      <c r="K15" s="6"/>
    </row>
    <row r="16" spans="1:11" ht="13.5" customHeight="1">
      <c r="A16" s="5"/>
      <c r="B16" s="224"/>
      <c r="C16" s="224"/>
      <c r="D16" s="124"/>
      <c r="E16" s="124"/>
      <c r="F16" s="124"/>
      <c r="G16" s="124"/>
      <c r="H16" s="124"/>
      <c r="I16" s="124"/>
      <c r="J16" s="6"/>
      <c r="K16" s="6"/>
    </row>
    <row r="17" spans="1:11" ht="12" customHeight="1">
      <c r="A17" s="5"/>
      <c r="B17" s="6"/>
      <c r="C17" s="6"/>
      <c r="D17" s="413" t="s">
        <v>96</v>
      </c>
      <c r="E17" s="415" t="s">
        <v>97</v>
      </c>
      <c r="F17" s="407" t="s">
        <v>98</v>
      </c>
      <c r="G17" s="407" t="s">
        <v>99</v>
      </c>
      <c r="H17" s="407" t="s">
        <v>100</v>
      </c>
      <c r="I17" s="407" t="s">
        <v>101</v>
      </c>
      <c r="J17" s="6"/>
      <c r="K17" s="6"/>
    </row>
    <row r="18" spans="1:11" ht="13.5" customHeight="1">
      <c r="A18" s="5"/>
      <c r="B18" s="6"/>
      <c r="C18" s="6"/>
      <c r="D18" s="414"/>
      <c r="E18" s="416"/>
      <c r="F18" s="408"/>
      <c r="G18" s="408"/>
      <c r="H18" s="408"/>
      <c r="I18" s="408"/>
      <c r="J18" s="6"/>
      <c r="K18" s="6"/>
    </row>
    <row r="19" spans="1:11" ht="12.75" customHeight="1">
      <c r="A19" s="5"/>
      <c r="B19" s="6"/>
      <c r="C19" s="6"/>
      <c r="D19" s="225">
        <v>1</v>
      </c>
      <c r="E19" s="226">
        <v>3</v>
      </c>
      <c r="F19" s="227">
        <f t="shared" ref="F19:F28" si="0">IF(E19&lt;$F$31,1,0)</f>
        <v>1</v>
      </c>
      <c r="G19" s="227">
        <f t="shared" ref="G19:G28" si="1">IF(E19&lt;$F$33,1,0)</f>
        <v>1</v>
      </c>
      <c r="H19" s="228">
        <f t="shared" ref="H19:H28" si="2">IF(F19=1,($F$31-E19)/$F$31,0)</f>
        <v>0.85</v>
      </c>
      <c r="I19" s="228">
        <f t="shared" ref="I19:I28" si="3">IF(G19=1,($F$33-E19)/$F$33,0)</f>
        <v>0.94</v>
      </c>
      <c r="J19" s="6"/>
      <c r="K19" s="6"/>
    </row>
    <row r="20" spans="1:11" ht="12.75" customHeight="1">
      <c r="A20" s="5"/>
      <c r="B20" s="6"/>
      <c r="C20" s="6"/>
      <c r="D20" s="229">
        <v>2</v>
      </c>
      <c r="E20" s="230">
        <v>7</v>
      </c>
      <c r="F20" s="231">
        <f t="shared" si="0"/>
        <v>1</v>
      </c>
      <c r="G20" s="231">
        <f t="shared" si="1"/>
        <v>1</v>
      </c>
      <c r="H20" s="232">
        <f t="shared" si="2"/>
        <v>0.65</v>
      </c>
      <c r="I20" s="232">
        <f t="shared" si="3"/>
        <v>0.86</v>
      </c>
      <c r="J20" s="6"/>
      <c r="K20" s="6"/>
    </row>
    <row r="21" spans="1:11" ht="12.75" customHeight="1">
      <c r="A21" s="5"/>
      <c r="B21" s="6"/>
      <c r="C21" s="6"/>
      <c r="D21" s="233">
        <v>3</v>
      </c>
      <c r="E21" s="234">
        <v>9</v>
      </c>
      <c r="F21" s="235">
        <f t="shared" si="0"/>
        <v>1</v>
      </c>
      <c r="G21" s="235">
        <f t="shared" si="1"/>
        <v>1</v>
      </c>
      <c r="H21" s="236">
        <f t="shared" si="2"/>
        <v>0.55000000000000004</v>
      </c>
      <c r="I21" s="236">
        <f t="shared" si="3"/>
        <v>0.82</v>
      </c>
      <c r="J21" s="6"/>
      <c r="K21" s="6"/>
    </row>
    <row r="22" spans="1:11" ht="12.75" customHeight="1">
      <c r="A22" s="5"/>
      <c r="B22" s="6"/>
      <c r="C22" s="6"/>
      <c r="D22" s="229">
        <v>4</v>
      </c>
      <c r="E22" s="230">
        <v>13</v>
      </c>
      <c r="F22" s="231">
        <f t="shared" si="0"/>
        <v>1</v>
      </c>
      <c r="G22" s="231">
        <f t="shared" si="1"/>
        <v>1</v>
      </c>
      <c r="H22" s="232">
        <f t="shared" si="2"/>
        <v>0.35</v>
      </c>
      <c r="I22" s="232">
        <f t="shared" si="3"/>
        <v>0.74</v>
      </c>
      <c r="J22" s="6"/>
      <c r="K22" s="6"/>
    </row>
    <row r="23" spans="1:11" ht="12.75" customHeight="1">
      <c r="A23" s="5"/>
      <c r="B23" s="6"/>
      <c r="C23" s="6"/>
      <c r="D23" s="233">
        <v>5</v>
      </c>
      <c r="E23" s="234">
        <v>24</v>
      </c>
      <c r="F23" s="235">
        <f t="shared" si="0"/>
        <v>0</v>
      </c>
      <c r="G23" s="235">
        <f t="shared" si="1"/>
        <v>1</v>
      </c>
      <c r="H23" s="236">
        <f t="shared" si="2"/>
        <v>0</v>
      </c>
      <c r="I23" s="236">
        <f t="shared" si="3"/>
        <v>0.52</v>
      </c>
      <c r="J23" s="6"/>
      <c r="K23" s="6"/>
    </row>
    <row r="24" spans="1:11" ht="12.75" customHeight="1">
      <c r="A24" s="5"/>
      <c r="B24" s="6"/>
      <c r="C24" s="6"/>
      <c r="D24" s="229">
        <v>6</v>
      </c>
      <c r="E24" s="230">
        <v>49</v>
      </c>
      <c r="F24" s="231">
        <f t="shared" si="0"/>
        <v>0</v>
      </c>
      <c r="G24" s="231">
        <f t="shared" si="1"/>
        <v>1</v>
      </c>
      <c r="H24" s="232">
        <f t="shared" si="2"/>
        <v>0</v>
      </c>
      <c r="I24" s="232">
        <f t="shared" si="3"/>
        <v>0.02</v>
      </c>
      <c r="J24" s="6"/>
      <c r="K24" s="6"/>
    </row>
    <row r="25" spans="1:11" ht="12.75" customHeight="1">
      <c r="A25" s="5"/>
      <c r="B25" s="6"/>
      <c r="C25" s="6"/>
      <c r="D25" s="233">
        <v>7</v>
      </c>
      <c r="E25" s="234">
        <v>57</v>
      </c>
      <c r="F25" s="235">
        <f t="shared" si="0"/>
        <v>0</v>
      </c>
      <c r="G25" s="235">
        <f t="shared" si="1"/>
        <v>0</v>
      </c>
      <c r="H25" s="236">
        <f t="shared" si="2"/>
        <v>0</v>
      </c>
      <c r="I25" s="236">
        <f t="shared" si="3"/>
        <v>0</v>
      </c>
      <c r="J25" s="6"/>
      <c r="K25" s="6"/>
    </row>
    <row r="26" spans="1:11" ht="12.75" customHeight="1">
      <c r="A26" s="5"/>
      <c r="B26" s="6"/>
      <c r="C26" s="6"/>
      <c r="D26" s="229">
        <v>8</v>
      </c>
      <c r="E26" s="230">
        <v>85</v>
      </c>
      <c r="F26" s="231">
        <f t="shared" si="0"/>
        <v>0</v>
      </c>
      <c r="G26" s="231">
        <f t="shared" si="1"/>
        <v>0</v>
      </c>
      <c r="H26" s="232">
        <f t="shared" si="2"/>
        <v>0</v>
      </c>
      <c r="I26" s="232">
        <f t="shared" si="3"/>
        <v>0</v>
      </c>
      <c r="J26" s="6"/>
      <c r="K26" s="6"/>
    </row>
    <row r="27" spans="1:11" ht="12.75" customHeight="1">
      <c r="A27" s="5"/>
      <c r="B27" s="6"/>
      <c r="C27" s="6"/>
      <c r="D27" s="233">
        <v>9</v>
      </c>
      <c r="E27" s="234">
        <v>120</v>
      </c>
      <c r="F27" s="235">
        <f t="shared" si="0"/>
        <v>0</v>
      </c>
      <c r="G27" s="235">
        <f t="shared" si="1"/>
        <v>0</v>
      </c>
      <c r="H27" s="236">
        <f t="shared" si="2"/>
        <v>0</v>
      </c>
      <c r="I27" s="236">
        <f t="shared" si="3"/>
        <v>0</v>
      </c>
      <c r="J27" s="6"/>
      <c r="K27" s="6"/>
    </row>
    <row r="28" spans="1:11" ht="12.75" customHeight="1">
      <c r="A28" s="5"/>
      <c r="B28" s="6"/>
      <c r="C28" s="6"/>
      <c r="D28" s="237">
        <v>10</v>
      </c>
      <c r="E28" s="238">
        <v>335</v>
      </c>
      <c r="F28" s="239">
        <f t="shared" si="0"/>
        <v>0</v>
      </c>
      <c r="G28" s="239">
        <f t="shared" si="1"/>
        <v>0</v>
      </c>
      <c r="H28" s="240">
        <f t="shared" si="2"/>
        <v>0</v>
      </c>
      <c r="I28" s="240">
        <f t="shared" si="3"/>
        <v>0</v>
      </c>
      <c r="J28" s="6"/>
      <c r="K28" s="6"/>
    </row>
    <row r="29" spans="1:11" ht="13.5" customHeight="1">
      <c r="A29" s="5"/>
      <c r="B29" s="6"/>
      <c r="C29" s="6"/>
      <c r="D29" s="241"/>
      <c r="E29" s="242"/>
      <c r="F29" s="243">
        <f>SUM(F19:F28)/10</f>
        <v>0.4</v>
      </c>
      <c r="G29" s="243">
        <f>SUM(G19:G28)/10</f>
        <v>0.6</v>
      </c>
      <c r="H29" s="243">
        <f>SUM(H19:H28)/10</f>
        <v>0.24</v>
      </c>
      <c r="I29" s="243">
        <f>SUM(I19:I28)/10</f>
        <v>0.38999999999999996</v>
      </c>
      <c r="J29" s="6"/>
      <c r="K29" s="6"/>
    </row>
    <row r="30" spans="1:11" ht="12.75" customHeight="1">
      <c r="A30" s="5"/>
      <c r="B30" s="6"/>
      <c r="C30" s="6"/>
      <c r="D30" s="143"/>
      <c r="E30" s="143"/>
      <c r="F30" s="143"/>
      <c r="G30" s="143"/>
      <c r="H30" s="143"/>
      <c r="I30" s="143"/>
      <c r="J30" s="6"/>
      <c r="K30" s="6"/>
    </row>
    <row r="31" spans="1:11" ht="12.75" customHeight="1">
      <c r="A31" s="5"/>
      <c r="B31" s="6"/>
      <c r="C31" s="180"/>
      <c r="D31" s="409" t="s">
        <v>102</v>
      </c>
      <c r="E31" s="410"/>
      <c r="F31" s="245">
        <v>20</v>
      </c>
      <c r="G31" s="180"/>
      <c r="H31" s="180"/>
      <c r="I31" s="180"/>
      <c r="J31" s="180"/>
      <c r="K31" s="6"/>
    </row>
    <row r="32" spans="1:11" ht="12.75" customHeight="1">
      <c r="A32" s="5"/>
      <c r="B32" s="6"/>
      <c r="C32" s="180"/>
      <c r="D32" s="244"/>
      <c r="E32" s="244"/>
      <c r="F32" s="246"/>
      <c r="G32" s="180"/>
      <c r="H32" s="180"/>
      <c r="I32" s="180"/>
      <c r="J32" s="180"/>
      <c r="K32" s="6"/>
    </row>
    <row r="33" spans="1:11" ht="12.75" customHeight="1">
      <c r="A33" s="5"/>
      <c r="B33" s="6"/>
      <c r="C33" s="180"/>
      <c r="D33" s="409" t="s">
        <v>103</v>
      </c>
      <c r="E33" s="410"/>
      <c r="F33" s="245">
        <v>50</v>
      </c>
      <c r="G33" s="180"/>
      <c r="H33" s="180"/>
      <c r="I33" s="180"/>
      <c r="J33" s="180"/>
      <c r="K33" s="6"/>
    </row>
    <row r="34" spans="1:11" ht="12.75" customHeight="1">
      <c r="A34" s="5"/>
      <c r="B34" s="6"/>
      <c r="C34" s="180"/>
      <c r="D34" s="180"/>
      <c r="E34" s="180"/>
      <c r="F34" s="180"/>
      <c r="G34" s="180"/>
      <c r="H34" s="180"/>
      <c r="I34" s="180"/>
      <c r="J34" s="180"/>
      <c r="K34" s="6"/>
    </row>
    <row r="35" spans="1:11" ht="30.75" customHeight="1">
      <c r="A35" s="5"/>
      <c r="B35" s="21"/>
      <c r="C35" s="380" t="s">
        <v>104</v>
      </c>
      <c r="D35" s="381"/>
      <c r="E35" s="381"/>
      <c r="F35" s="381"/>
      <c r="G35" s="381"/>
      <c r="H35" s="381"/>
      <c r="I35" s="381"/>
      <c r="J35" s="381"/>
      <c r="K35" s="381"/>
    </row>
    <row r="36" spans="1:11" ht="12.75" customHeight="1">
      <c r="A36" s="5"/>
      <c r="B36" s="180"/>
      <c r="C36" s="380" t="s">
        <v>105</v>
      </c>
      <c r="D36" s="381"/>
      <c r="E36" s="381"/>
      <c r="F36" s="381"/>
      <c r="G36" s="381"/>
      <c r="H36" s="381"/>
      <c r="I36" s="381"/>
      <c r="J36" s="381"/>
      <c r="K36" s="381"/>
    </row>
    <row r="37" spans="1:11" ht="12.75" customHeight="1">
      <c r="A37" s="5"/>
      <c r="B37" s="180"/>
      <c r="C37" s="381"/>
      <c r="D37" s="381"/>
      <c r="E37" s="381"/>
      <c r="F37" s="381"/>
      <c r="G37" s="381"/>
      <c r="H37" s="381"/>
      <c r="I37" s="381"/>
      <c r="J37" s="381"/>
      <c r="K37" s="381"/>
    </row>
    <row r="38" spans="1:11" ht="8.1" customHeight="1">
      <c r="A38" s="5"/>
      <c r="B38" s="180"/>
      <c r="C38" s="112"/>
      <c r="D38" s="111"/>
      <c r="E38" s="111"/>
      <c r="F38" s="111"/>
      <c r="G38" s="111"/>
      <c r="H38" s="180"/>
      <c r="I38" s="180"/>
      <c r="J38" s="6"/>
      <c r="K38" s="6"/>
    </row>
    <row r="39" spans="1:11" ht="12.75" customHeight="1">
      <c r="A39" s="5"/>
      <c r="B39" s="180"/>
      <c r="C39" s="112"/>
      <c r="D39" s="247"/>
      <c r="E39" s="247"/>
      <c r="F39" s="247"/>
      <c r="G39" s="247"/>
      <c r="H39" s="180"/>
      <c r="I39" s="180"/>
      <c r="J39" s="6"/>
      <c r="K39" s="6"/>
    </row>
    <row r="40" spans="1:11" ht="12.75" customHeight="1">
      <c r="A40" s="5"/>
      <c r="B40" s="180"/>
      <c r="C40" s="112"/>
      <c r="D40" s="247"/>
      <c r="E40" s="247"/>
      <c r="F40" s="247"/>
      <c r="G40" s="247"/>
      <c r="H40" s="180"/>
      <c r="I40" s="180"/>
      <c r="J40" s="6"/>
      <c r="K40" s="6"/>
    </row>
    <row r="41" spans="1:11" ht="12.75" customHeight="1">
      <c r="A41" s="5"/>
      <c r="B41" s="180"/>
      <c r="C41" s="112"/>
      <c r="D41" s="247"/>
      <c r="E41" s="247"/>
      <c r="F41" s="247"/>
      <c r="G41" s="247"/>
      <c r="H41" s="180"/>
      <c r="I41" s="180"/>
      <c r="J41" s="6"/>
      <c r="K41" s="6"/>
    </row>
    <row r="42" spans="1:11" ht="17.25" customHeight="1">
      <c r="A42" s="5"/>
      <c r="B42" s="180"/>
      <c r="C42" s="411" t="s">
        <v>106</v>
      </c>
      <c r="D42" s="412"/>
      <c r="E42" s="412"/>
      <c r="F42" s="412"/>
      <c r="G42" s="6"/>
      <c r="H42" s="180"/>
      <c r="I42" s="180"/>
      <c r="J42" s="6"/>
      <c r="K42" s="6"/>
    </row>
    <row r="43" spans="1:11" ht="12.75" customHeight="1">
      <c r="A43" s="5"/>
      <c r="B43" s="180"/>
      <c r="C43" s="112"/>
      <c r="D43" s="247"/>
      <c r="E43" s="247"/>
      <c r="F43" s="247"/>
      <c r="G43" s="247"/>
      <c r="H43" s="180"/>
      <c r="I43" s="180"/>
      <c r="J43" s="6"/>
      <c r="K43" s="6"/>
    </row>
    <row r="44" spans="1:11" ht="12.75" customHeight="1">
      <c r="A44" s="5"/>
      <c r="B44" s="180"/>
      <c r="C44" s="112"/>
      <c r="D44" s="247"/>
      <c r="E44" s="247"/>
      <c r="F44" s="247"/>
      <c r="G44" s="247"/>
      <c r="H44" s="180"/>
      <c r="I44" s="180"/>
      <c r="J44" s="6"/>
      <c r="K44" s="6"/>
    </row>
    <row r="45" spans="1:11" ht="12.75" customHeight="1">
      <c r="A45" s="5"/>
      <c r="B45" s="180"/>
      <c r="C45" s="112"/>
      <c r="D45" s="247"/>
      <c r="E45" s="247"/>
      <c r="F45" s="247"/>
      <c r="G45" s="247"/>
      <c r="H45" s="180"/>
      <c r="I45" s="180"/>
      <c r="J45" s="6"/>
      <c r="K45" s="6"/>
    </row>
    <row r="46" spans="1:11" ht="24.75" customHeight="1">
      <c r="A46" s="5"/>
      <c r="B46" s="180"/>
      <c r="C46" s="354" t="s">
        <v>107</v>
      </c>
      <c r="D46" s="355"/>
      <c r="E46" s="355"/>
      <c r="F46" s="355"/>
      <c r="G46" s="355"/>
      <c r="H46" s="355"/>
      <c r="I46" s="355"/>
      <c r="J46" s="355"/>
      <c r="K46" s="355"/>
    </row>
    <row r="47" spans="1:11" ht="15" customHeight="1">
      <c r="A47" s="5"/>
      <c r="B47" s="180"/>
      <c r="C47" s="355"/>
      <c r="D47" s="355"/>
      <c r="E47" s="355"/>
      <c r="F47" s="355"/>
      <c r="G47" s="355"/>
      <c r="H47" s="355"/>
      <c r="I47" s="355"/>
      <c r="J47" s="355"/>
      <c r="K47" s="355"/>
    </row>
    <row r="48" spans="1:11" ht="15" customHeight="1">
      <c r="A48" s="5"/>
      <c r="B48" s="180"/>
      <c r="C48" s="48"/>
      <c r="D48" s="48"/>
      <c r="E48" s="48"/>
      <c r="F48" s="48"/>
      <c r="G48" s="48"/>
      <c r="H48" s="48"/>
      <c r="I48" s="48"/>
      <c r="J48" s="6"/>
      <c r="K48" s="6"/>
    </row>
    <row r="49" spans="1:11" ht="12.75" customHeight="1">
      <c r="A49" s="5"/>
      <c r="B49" s="6"/>
      <c r="C49" s="6"/>
      <c r="D49" s="6"/>
      <c r="E49" s="6"/>
      <c r="F49" s="6"/>
      <c r="G49" s="6"/>
      <c r="H49" s="6"/>
      <c r="I49" s="6"/>
      <c r="J49" s="6"/>
      <c r="K49" s="6"/>
    </row>
    <row r="50" spans="1:11" s="340" customFormat="1" ht="15.75" customHeight="1">
      <c r="A50" s="5"/>
      <c r="B50" s="367" t="s">
        <v>12</v>
      </c>
      <c r="C50" s="367"/>
      <c r="D50" s="367"/>
      <c r="E50" s="367"/>
      <c r="F50" s="367"/>
      <c r="G50" s="368" t="s">
        <v>13</v>
      </c>
      <c r="H50" s="368"/>
      <c r="I50" s="368"/>
      <c r="J50" s="368"/>
      <c r="K50" s="368"/>
    </row>
    <row r="51" spans="1:11" s="340" customFormat="1" ht="12.75" customHeight="1"/>
  </sheetData>
  <mergeCells count="20">
    <mergeCell ref="G17:G18"/>
    <mergeCell ref="G50:K50"/>
    <mergeCell ref="C35:K35"/>
    <mergeCell ref="C36:K37"/>
    <mergeCell ref="C46:K47"/>
    <mergeCell ref="H17:H18"/>
    <mergeCell ref="D31:E31"/>
    <mergeCell ref="D33:E33"/>
    <mergeCell ref="I17:I18"/>
    <mergeCell ref="C42:F42"/>
    <mergeCell ref="D17:D18"/>
    <mergeCell ref="E17:E18"/>
    <mergeCell ref="F17:F18"/>
    <mergeCell ref="B50:F50"/>
    <mergeCell ref="B15:C15"/>
    <mergeCell ref="C8:K10"/>
    <mergeCell ref="F2:K2"/>
    <mergeCell ref="B6:F6"/>
    <mergeCell ref="G6:K6"/>
    <mergeCell ref="B13:K13"/>
  </mergeCells>
  <hyperlinks>
    <hyperlink ref="B4" location="Ejercicios!A1" display="Volver a ejercicios" xr:uid="{00000000-0004-0000-0A00-000000000000}"/>
    <hyperlink ref="K4" location="Índice!A1" display="Volver al índice" xr:uid="{00000000-0004-0000-0A00-000001000000}"/>
  </hyperlinks>
  <pageMargins left="0.75" right="0.75" top="1" bottom="1" header="0.5" footer="0.5"/>
  <pageSetup scale="63" orientation="portrait"/>
  <headerFooter>
    <oddFooter>&amp;R&amp;"Arial,Regular"&amp;10&amp;K000000Rta_4.8</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9"/>
  <sheetViews>
    <sheetView showGridLines="0" workbookViewId="0">
      <selection activeCell="B13" sqref="B13"/>
    </sheetView>
  </sheetViews>
  <sheetFormatPr baseColWidth="10" defaultColWidth="9.140625" defaultRowHeight="12.75" customHeight="1"/>
  <cols>
    <col min="1" max="1" width="9.140625" style="1" customWidth="1"/>
    <col min="2" max="2" width="9.5703125" style="1" customWidth="1"/>
    <col min="3" max="3" width="11.42578125" style="1" customWidth="1"/>
    <col min="4" max="4" width="12.85546875" style="1" customWidth="1"/>
    <col min="5" max="5" width="12.42578125" style="1" customWidth="1"/>
    <col min="6" max="6" width="17.42578125" style="1" customWidth="1"/>
    <col min="7" max="7" width="16.42578125" style="1" customWidth="1"/>
    <col min="8" max="8" width="14.85546875" style="1" customWidth="1"/>
    <col min="9" max="9" width="12.140625" style="1" customWidth="1"/>
    <col min="10" max="10" width="11.42578125" style="1" customWidth="1"/>
    <col min="11" max="12" width="9.140625" style="340" customWidth="1"/>
    <col min="13" max="16384" width="9.140625" style="1"/>
  </cols>
  <sheetData>
    <row r="1" spans="1:11" ht="13.7" customHeight="1">
      <c r="A1" s="2"/>
      <c r="B1" s="3"/>
      <c r="C1" s="3"/>
      <c r="D1" s="3"/>
      <c r="E1" s="3"/>
      <c r="F1" s="3"/>
      <c r="G1" s="3"/>
      <c r="H1" s="3"/>
      <c r="I1" s="3"/>
      <c r="J1" s="3"/>
      <c r="K1" s="3"/>
    </row>
    <row r="2" spans="1:11" ht="13.7" customHeight="1">
      <c r="A2" s="5"/>
      <c r="B2" s="6"/>
      <c r="C2" s="6"/>
      <c r="D2" s="6"/>
      <c r="E2" s="6"/>
      <c r="F2" s="347" t="s">
        <v>1</v>
      </c>
      <c r="G2" s="348"/>
      <c r="H2" s="348"/>
      <c r="I2" s="348"/>
      <c r="J2" s="348"/>
      <c r="K2" s="406"/>
    </row>
    <row r="3" spans="1:11" ht="13.7" customHeight="1">
      <c r="A3" s="5"/>
      <c r="B3" s="6"/>
      <c r="C3" s="6"/>
      <c r="D3" s="6"/>
      <c r="E3" s="6"/>
      <c r="F3" s="6"/>
      <c r="G3" s="8"/>
      <c r="H3" s="8"/>
      <c r="I3" s="8"/>
      <c r="J3" s="8"/>
      <c r="K3" s="8"/>
    </row>
    <row r="4" spans="1:11" ht="13.7" customHeight="1">
      <c r="A4" s="5"/>
      <c r="B4" s="336" t="s">
        <v>205</v>
      </c>
      <c r="C4" s="6"/>
      <c r="D4" s="6"/>
      <c r="E4" s="6"/>
      <c r="F4" s="6"/>
      <c r="G4" s="8"/>
      <c r="H4" s="8"/>
      <c r="I4" s="8"/>
      <c r="J4" s="8"/>
      <c r="K4" s="330" t="s">
        <v>170</v>
      </c>
    </row>
    <row r="5" spans="1:11" ht="13.7" customHeight="1">
      <c r="A5" s="5"/>
      <c r="B5" s="122"/>
      <c r="C5" s="6"/>
      <c r="D5" s="6"/>
      <c r="E5" s="6"/>
      <c r="F5" s="8"/>
      <c r="G5" s="8"/>
      <c r="H5" s="8"/>
      <c r="I5" s="8"/>
      <c r="J5" s="41"/>
      <c r="K5" s="6"/>
    </row>
    <row r="6" spans="1:11" ht="18.600000000000001" customHeight="1">
      <c r="A6" s="5"/>
      <c r="B6" s="349" t="s">
        <v>41</v>
      </c>
      <c r="C6" s="349"/>
      <c r="D6" s="349"/>
      <c r="E6" s="349"/>
      <c r="F6" s="349"/>
      <c r="G6" s="368"/>
      <c r="H6" s="368"/>
      <c r="I6" s="368"/>
      <c r="J6" s="368"/>
      <c r="K6" s="368"/>
    </row>
    <row r="7" spans="1:11" ht="18.600000000000001" customHeight="1">
      <c r="A7" s="5"/>
      <c r="B7" s="147"/>
      <c r="C7" s="147"/>
      <c r="D7" s="147"/>
      <c r="E7" s="147"/>
      <c r="F7" s="147"/>
      <c r="G7" s="148"/>
      <c r="H7" s="148"/>
      <c r="I7" s="148"/>
      <c r="J7" s="148"/>
      <c r="K7" s="148"/>
    </row>
    <row r="8" spans="1:11" ht="12.75" customHeight="1">
      <c r="A8" s="5"/>
      <c r="B8" s="123">
        <v>4.9000000000000004</v>
      </c>
      <c r="C8" s="361" t="s">
        <v>38</v>
      </c>
      <c r="D8" s="362"/>
      <c r="E8" s="362"/>
      <c r="F8" s="362"/>
      <c r="G8" s="362"/>
      <c r="H8" s="362"/>
      <c r="I8" s="362"/>
      <c r="J8" s="362"/>
      <c r="K8" s="362"/>
    </row>
    <row r="9" spans="1:11" ht="12.75" customHeight="1">
      <c r="A9" s="5"/>
      <c r="B9" s="178"/>
      <c r="C9" s="362"/>
      <c r="D9" s="362"/>
      <c r="E9" s="362"/>
      <c r="F9" s="362"/>
      <c r="G9" s="362"/>
      <c r="H9" s="362"/>
      <c r="I9" s="362"/>
      <c r="J9" s="362"/>
      <c r="K9" s="362"/>
    </row>
    <row r="10" spans="1:11" ht="12.75" customHeight="1">
      <c r="A10" s="5"/>
      <c r="B10" s="178"/>
      <c r="C10" s="362"/>
      <c r="D10" s="362"/>
      <c r="E10" s="362"/>
      <c r="F10" s="362"/>
      <c r="G10" s="362"/>
      <c r="H10" s="362"/>
      <c r="I10" s="362"/>
      <c r="J10" s="362"/>
      <c r="K10" s="362"/>
    </row>
    <row r="11" spans="1:11" ht="13.7" customHeight="1">
      <c r="A11" s="5"/>
      <c r="B11" s="50"/>
      <c r="C11" s="48"/>
      <c r="D11" s="48"/>
      <c r="E11" s="48"/>
      <c r="F11" s="48"/>
      <c r="G11" s="48"/>
      <c r="H11" s="48"/>
      <c r="I11" s="48"/>
      <c r="J11" s="48"/>
      <c r="K11" s="48"/>
    </row>
    <row r="12" spans="1:11" ht="18.600000000000001" customHeight="1">
      <c r="A12" s="5"/>
      <c r="B12" s="349" t="s">
        <v>208</v>
      </c>
      <c r="C12" s="349"/>
      <c r="D12" s="349"/>
      <c r="E12" s="349"/>
      <c r="F12" s="349"/>
      <c r="G12" s="349"/>
      <c r="H12" s="349"/>
      <c r="I12" s="349"/>
      <c r="J12" s="349"/>
      <c r="K12" s="349"/>
    </row>
    <row r="13" spans="1:11" ht="15.75" customHeight="1">
      <c r="A13" s="5"/>
      <c r="B13" s="19"/>
      <c r="C13" s="19"/>
      <c r="D13" s="19"/>
      <c r="E13" s="19"/>
      <c r="F13" s="19"/>
      <c r="G13" s="19"/>
      <c r="H13" s="19"/>
      <c r="I13" s="19"/>
      <c r="J13" s="6"/>
      <c r="K13" s="6"/>
    </row>
    <row r="14" spans="1:11" ht="15.75" customHeight="1">
      <c r="A14" s="5"/>
      <c r="B14" s="19"/>
      <c r="C14" s="19"/>
      <c r="D14" s="19"/>
      <c r="E14" s="19"/>
      <c r="F14" s="19"/>
      <c r="G14" s="19"/>
      <c r="H14" s="19"/>
      <c r="I14" s="19"/>
      <c r="J14" s="6"/>
      <c r="K14" s="6"/>
    </row>
    <row r="15" spans="1:11" ht="15.75" customHeight="1">
      <c r="A15" s="5"/>
      <c r="B15" s="396" t="s">
        <v>95</v>
      </c>
      <c r="C15" s="386"/>
      <c r="D15" s="248"/>
      <c r="E15" s="248"/>
      <c r="F15" s="248"/>
      <c r="G15" s="248"/>
      <c r="H15" s="248"/>
      <c r="I15" s="248"/>
      <c r="J15" s="6"/>
      <c r="K15" s="6"/>
    </row>
    <row r="16" spans="1:11" ht="15.75" customHeight="1">
      <c r="A16" s="5"/>
      <c r="B16" s="6"/>
      <c r="C16" s="6"/>
      <c r="D16" s="413" t="s">
        <v>96</v>
      </c>
      <c r="E16" s="415" t="s">
        <v>97</v>
      </c>
      <c r="F16" s="413" t="s">
        <v>98</v>
      </c>
      <c r="G16" s="413" t="s">
        <v>99</v>
      </c>
      <c r="H16" s="413" t="s">
        <v>108</v>
      </c>
      <c r="I16" s="413" t="s">
        <v>109</v>
      </c>
      <c r="J16" s="249"/>
      <c r="K16" s="249"/>
    </row>
    <row r="17" spans="1:11" ht="27.95" customHeight="1">
      <c r="A17" s="5"/>
      <c r="B17" s="6"/>
      <c r="C17" s="6"/>
      <c r="D17" s="414"/>
      <c r="E17" s="416"/>
      <c r="F17" s="414"/>
      <c r="G17" s="414"/>
      <c r="H17" s="414"/>
      <c r="I17" s="414"/>
      <c r="J17" s="249"/>
      <c r="K17" s="249"/>
    </row>
    <row r="18" spans="1:11" ht="15.75" customHeight="1">
      <c r="A18" s="5"/>
      <c r="B18" s="6"/>
      <c r="C18" s="6"/>
      <c r="D18" s="225">
        <v>1</v>
      </c>
      <c r="E18" s="226">
        <v>3</v>
      </c>
      <c r="F18" s="227">
        <f t="shared" ref="F18:F27" si="0">IF(E18&lt;$E$30,1,0)</f>
        <v>1</v>
      </c>
      <c r="G18" s="227">
        <f t="shared" ref="G18:G27" si="1">IF(E18&lt;$E$32,1,0)</f>
        <v>1</v>
      </c>
      <c r="H18" s="250">
        <f t="shared" ref="H18:H27" si="2">ABS(IF(F18=1,E18-$E$30,0))</f>
        <v>17</v>
      </c>
      <c r="I18" s="250">
        <f t="shared" ref="I18:I27" si="3">ABS(IF(G18=1,E18-$E$32,0))</f>
        <v>47</v>
      </c>
      <c r="J18" s="249"/>
      <c r="K18" s="249"/>
    </row>
    <row r="19" spans="1:11" ht="15.75" customHeight="1">
      <c r="A19" s="5"/>
      <c r="B19" s="6"/>
      <c r="C19" s="6"/>
      <c r="D19" s="229">
        <v>2</v>
      </c>
      <c r="E19" s="230">
        <v>7</v>
      </c>
      <c r="F19" s="231">
        <f t="shared" si="0"/>
        <v>1</v>
      </c>
      <c r="G19" s="231">
        <f t="shared" si="1"/>
        <v>1</v>
      </c>
      <c r="H19" s="251">
        <f t="shared" si="2"/>
        <v>13</v>
      </c>
      <c r="I19" s="251">
        <f t="shared" si="3"/>
        <v>43</v>
      </c>
      <c r="J19" s="249"/>
      <c r="K19" s="249"/>
    </row>
    <row r="20" spans="1:11" ht="15.75" customHeight="1">
      <c r="A20" s="5"/>
      <c r="B20" s="6"/>
      <c r="C20" s="6"/>
      <c r="D20" s="233">
        <v>3</v>
      </c>
      <c r="E20" s="234">
        <v>9</v>
      </c>
      <c r="F20" s="235">
        <f t="shared" si="0"/>
        <v>1</v>
      </c>
      <c r="G20" s="235">
        <f t="shared" si="1"/>
        <v>1</v>
      </c>
      <c r="H20" s="252">
        <f t="shared" si="2"/>
        <v>11</v>
      </c>
      <c r="I20" s="252">
        <f t="shared" si="3"/>
        <v>41</v>
      </c>
      <c r="J20" s="249"/>
      <c r="K20" s="249"/>
    </row>
    <row r="21" spans="1:11" ht="15.75" customHeight="1">
      <c r="A21" s="5"/>
      <c r="B21" s="6"/>
      <c r="C21" s="6"/>
      <c r="D21" s="229">
        <v>4</v>
      </c>
      <c r="E21" s="230">
        <v>13</v>
      </c>
      <c r="F21" s="231">
        <f t="shared" si="0"/>
        <v>1</v>
      </c>
      <c r="G21" s="231">
        <f t="shared" si="1"/>
        <v>1</v>
      </c>
      <c r="H21" s="251">
        <f t="shared" si="2"/>
        <v>7</v>
      </c>
      <c r="I21" s="251">
        <f t="shared" si="3"/>
        <v>37</v>
      </c>
      <c r="J21" s="249"/>
      <c r="K21" s="249"/>
    </row>
    <row r="22" spans="1:11" ht="15.75" customHeight="1">
      <c r="A22" s="5"/>
      <c r="B22" s="6"/>
      <c r="C22" s="6"/>
      <c r="D22" s="233">
        <v>5</v>
      </c>
      <c r="E22" s="234">
        <v>24</v>
      </c>
      <c r="F22" s="235">
        <f t="shared" si="0"/>
        <v>0</v>
      </c>
      <c r="G22" s="235">
        <f t="shared" si="1"/>
        <v>1</v>
      </c>
      <c r="H22" s="252">
        <f t="shared" si="2"/>
        <v>0</v>
      </c>
      <c r="I22" s="252">
        <f t="shared" si="3"/>
        <v>26</v>
      </c>
      <c r="J22" s="249"/>
      <c r="K22" s="249"/>
    </row>
    <row r="23" spans="1:11" ht="15.75" customHeight="1">
      <c r="A23" s="5"/>
      <c r="B23" s="6"/>
      <c r="C23" s="6"/>
      <c r="D23" s="229">
        <v>6</v>
      </c>
      <c r="E23" s="230">
        <v>49</v>
      </c>
      <c r="F23" s="231">
        <f t="shared" si="0"/>
        <v>0</v>
      </c>
      <c r="G23" s="231">
        <f t="shared" si="1"/>
        <v>1</v>
      </c>
      <c r="H23" s="251">
        <f t="shared" si="2"/>
        <v>0</v>
      </c>
      <c r="I23" s="251">
        <f t="shared" si="3"/>
        <v>1</v>
      </c>
      <c r="J23" s="249"/>
      <c r="K23" s="249"/>
    </row>
    <row r="24" spans="1:11" ht="15.75" customHeight="1">
      <c r="A24" s="5"/>
      <c r="B24" s="6"/>
      <c r="C24" s="6"/>
      <c r="D24" s="233">
        <v>7</v>
      </c>
      <c r="E24" s="234">
        <v>57</v>
      </c>
      <c r="F24" s="235">
        <f t="shared" si="0"/>
        <v>0</v>
      </c>
      <c r="G24" s="235">
        <f t="shared" si="1"/>
        <v>0</v>
      </c>
      <c r="H24" s="252">
        <f t="shared" si="2"/>
        <v>0</v>
      </c>
      <c r="I24" s="252">
        <f t="shared" si="3"/>
        <v>0</v>
      </c>
      <c r="J24" s="249"/>
      <c r="K24" s="249"/>
    </row>
    <row r="25" spans="1:11" ht="15.75" customHeight="1">
      <c r="A25" s="5"/>
      <c r="B25" s="6"/>
      <c r="C25" s="6"/>
      <c r="D25" s="229">
        <v>8</v>
      </c>
      <c r="E25" s="230">
        <v>85</v>
      </c>
      <c r="F25" s="231">
        <f t="shared" si="0"/>
        <v>0</v>
      </c>
      <c r="G25" s="231">
        <f t="shared" si="1"/>
        <v>0</v>
      </c>
      <c r="H25" s="251">
        <f t="shared" si="2"/>
        <v>0</v>
      </c>
      <c r="I25" s="251">
        <f t="shared" si="3"/>
        <v>0</v>
      </c>
      <c r="J25" s="249"/>
      <c r="K25" s="249"/>
    </row>
    <row r="26" spans="1:11" ht="15.75" customHeight="1">
      <c r="A26" s="5"/>
      <c r="B26" s="6"/>
      <c r="C26" s="6"/>
      <c r="D26" s="233">
        <v>9</v>
      </c>
      <c r="E26" s="234">
        <v>120</v>
      </c>
      <c r="F26" s="235">
        <f t="shared" si="0"/>
        <v>0</v>
      </c>
      <c r="G26" s="235">
        <f t="shared" si="1"/>
        <v>0</v>
      </c>
      <c r="H26" s="252">
        <f t="shared" si="2"/>
        <v>0</v>
      </c>
      <c r="I26" s="252">
        <f t="shared" si="3"/>
        <v>0</v>
      </c>
      <c r="J26" s="249"/>
      <c r="K26" s="249"/>
    </row>
    <row r="27" spans="1:11" ht="15.75" customHeight="1">
      <c r="A27" s="5"/>
      <c r="B27" s="6"/>
      <c r="C27" s="6"/>
      <c r="D27" s="237">
        <v>10</v>
      </c>
      <c r="E27" s="238">
        <v>335</v>
      </c>
      <c r="F27" s="239">
        <f t="shared" si="0"/>
        <v>0</v>
      </c>
      <c r="G27" s="239">
        <f t="shared" si="1"/>
        <v>0</v>
      </c>
      <c r="H27" s="253">
        <f t="shared" si="2"/>
        <v>0</v>
      </c>
      <c r="I27" s="253">
        <f t="shared" si="3"/>
        <v>0</v>
      </c>
      <c r="J27" s="249"/>
      <c r="K27" s="249"/>
    </row>
    <row r="28" spans="1:11" ht="15.75" customHeight="1">
      <c r="A28" s="5"/>
      <c r="B28" s="6"/>
      <c r="C28" s="6"/>
      <c r="D28" s="241"/>
      <c r="E28" s="242"/>
      <c r="F28" s="243"/>
      <c r="G28" s="243"/>
      <c r="H28" s="254">
        <f>SUM(H18:H27)</f>
        <v>48</v>
      </c>
      <c r="I28" s="254">
        <f>SUM(I18:I27)</f>
        <v>195</v>
      </c>
      <c r="J28" s="249"/>
      <c r="K28" s="249"/>
    </row>
    <row r="29" spans="1:11" ht="15.75" customHeight="1">
      <c r="A29" s="5"/>
      <c r="B29" s="6"/>
      <c r="C29" s="249"/>
      <c r="D29" s="255"/>
      <c r="E29" s="255"/>
      <c r="F29" s="419"/>
      <c r="G29" s="419"/>
      <c r="H29" s="256"/>
      <c r="I29" s="255"/>
      <c r="J29" s="249"/>
      <c r="K29" s="6"/>
    </row>
    <row r="30" spans="1:11" ht="15.75" customHeight="1">
      <c r="A30" s="5"/>
      <c r="B30" s="6"/>
      <c r="C30" s="417" t="s">
        <v>102</v>
      </c>
      <c r="D30" s="418"/>
      <c r="E30" s="245">
        <v>20</v>
      </c>
      <c r="F30" s="417" t="s">
        <v>110</v>
      </c>
      <c r="G30" s="418"/>
      <c r="H30" s="257">
        <f>SUM(E22:E27)</f>
        <v>670</v>
      </c>
      <c r="I30" s="258" t="s">
        <v>111</v>
      </c>
      <c r="J30" s="259">
        <f>(H28/H30)</f>
        <v>7.1641791044776124E-2</v>
      </c>
      <c r="K30" s="6"/>
    </row>
    <row r="31" spans="1:11" ht="15.75" customHeight="1">
      <c r="A31" s="5"/>
      <c r="B31" s="6"/>
      <c r="C31" s="246"/>
      <c r="D31" s="246"/>
      <c r="E31" s="246"/>
      <c r="F31" s="249"/>
      <c r="G31" s="249"/>
      <c r="H31" s="249"/>
      <c r="I31" s="249"/>
      <c r="J31" s="249"/>
      <c r="K31" s="6"/>
    </row>
    <row r="32" spans="1:11" ht="15.75" customHeight="1">
      <c r="A32" s="5"/>
      <c r="B32" s="6"/>
      <c r="C32" s="417" t="s">
        <v>103</v>
      </c>
      <c r="D32" s="418"/>
      <c r="E32" s="245">
        <v>50</v>
      </c>
      <c r="F32" s="417" t="s">
        <v>112</v>
      </c>
      <c r="G32" s="418"/>
      <c r="H32" s="257">
        <f>SUM(E24:E27)</f>
        <v>597</v>
      </c>
      <c r="I32" s="176" t="s">
        <v>113</v>
      </c>
      <c r="J32" s="259">
        <f>(I28/H32)</f>
        <v>0.32663316582914576</v>
      </c>
      <c r="K32" s="6"/>
    </row>
    <row r="33" spans="1:11" ht="15.75" customHeight="1">
      <c r="A33" s="5"/>
      <c r="B33" s="6"/>
      <c r="C33" s="249"/>
      <c r="D33" s="249"/>
      <c r="E33" s="249"/>
      <c r="F33" s="249"/>
      <c r="G33" s="249"/>
      <c r="H33" s="249"/>
      <c r="I33" s="249"/>
      <c r="J33" s="249"/>
      <c r="K33" s="6"/>
    </row>
    <row r="34" spans="1:11" ht="15.75" customHeight="1">
      <c r="A34" s="5"/>
      <c r="B34" s="249"/>
      <c r="C34" s="249"/>
      <c r="D34" s="249"/>
      <c r="E34" s="249"/>
      <c r="F34" s="249"/>
      <c r="G34" s="249"/>
      <c r="H34" s="249"/>
      <c r="I34" s="249"/>
      <c r="J34" s="6"/>
      <c r="K34" s="6"/>
    </row>
    <row r="35" spans="1:11" ht="15.75" customHeight="1">
      <c r="A35" s="5"/>
      <c r="B35" s="354" t="s">
        <v>114</v>
      </c>
      <c r="C35" s="355"/>
      <c r="D35" s="355"/>
      <c r="E35" s="355"/>
      <c r="F35" s="355"/>
      <c r="G35" s="355"/>
      <c r="H35" s="355"/>
      <c r="I35" s="355"/>
      <c r="J35" s="355"/>
      <c r="K35" s="355"/>
    </row>
    <row r="36" spans="1:11" ht="15.75" customHeight="1">
      <c r="A36" s="5"/>
      <c r="B36" s="355"/>
      <c r="C36" s="355"/>
      <c r="D36" s="355"/>
      <c r="E36" s="355"/>
      <c r="F36" s="355"/>
      <c r="G36" s="355"/>
      <c r="H36" s="355"/>
      <c r="I36" s="355"/>
      <c r="J36" s="355"/>
      <c r="K36" s="355"/>
    </row>
    <row r="37" spans="1:11" ht="13.7" customHeight="1">
      <c r="A37" s="5"/>
      <c r="B37" s="6"/>
      <c r="C37" s="6"/>
      <c r="D37" s="6"/>
      <c r="E37" s="6"/>
      <c r="F37" s="6"/>
      <c r="G37" s="6"/>
      <c r="H37" s="6"/>
      <c r="I37" s="6"/>
      <c r="J37" s="6"/>
      <c r="K37" s="6"/>
    </row>
    <row r="38" spans="1:11" ht="13.7" customHeight="1">
      <c r="A38" s="5"/>
      <c r="B38" s="6"/>
      <c r="C38" s="6"/>
      <c r="D38" s="6"/>
      <c r="E38" s="6"/>
      <c r="F38" s="6"/>
      <c r="G38" s="6"/>
      <c r="H38" s="6"/>
      <c r="I38" s="6"/>
      <c r="J38" s="6"/>
      <c r="K38" s="6"/>
    </row>
    <row r="39" spans="1:11" s="340" customFormat="1" ht="17.45" customHeight="1">
      <c r="A39" s="6"/>
      <c r="B39" s="367" t="s">
        <v>12</v>
      </c>
      <c r="C39" s="367"/>
      <c r="D39" s="367"/>
      <c r="E39" s="367"/>
      <c r="F39" s="367"/>
      <c r="G39" s="368" t="s">
        <v>13</v>
      </c>
      <c r="H39" s="368"/>
      <c r="I39" s="368"/>
      <c r="J39" s="368"/>
      <c r="K39" s="368"/>
    </row>
  </sheetData>
  <mergeCells count="20">
    <mergeCell ref="B39:F39"/>
    <mergeCell ref="C32:D32"/>
    <mergeCell ref="H16:H17"/>
    <mergeCell ref="G39:K39"/>
    <mergeCell ref="C8:K10"/>
    <mergeCell ref="B15:C15"/>
    <mergeCell ref="I16:I17"/>
    <mergeCell ref="F29:G29"/>
    <mergeCell ref="F30:G30"/>
    <mergeCell ref="F32:G32"/>
    <mergeCell ref="F2:K2"/>
    <mergeCell ref="B6:F6"/>
    <mergeCell ref="B35:K36"/>
    <mergeCell ref="D16:D17"/>
    <mergeCell ref="E16:E17"/>
    <mergeCell ref="C30:D30"/>
    <mergeCell ref="F16:F17"/>
    <mergeCell ref="G16:G17"/>
    <mergeCell ref="G6:K6"/>
    <mergeCell ref="B12:K12"/>
  </mergeCells>
  <hyperlinks>
    <hyperlink ref="B4" location="Ejercicios!A1" display="Volver a ejercicios" xr:uid="{00000000-0004-0000-0B00-000000000000}"/>
    <hyperlink ref="K4" location="Índice!A1" display="Volver al índice" xr:uid="{00000000-0004-0000-0B00-000001000000}"/>
  </hyperlinks>
  <pageMargins left="0.75" right="0.75" top="1" bottom="1" header="0.5" footer="0.5"/>
  <pageSetup scale="59" orientation="portrait"/>
  <headerFooter>
    <oddFooter>&amp;R&amp;"Arial,Regular"&amp;10&amp;K000000Rta_4.9</oddFooter>
  </headerFooter>
  <ignoredErrors>
    <ignoredError sqref="H30:H32" formulaRange="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65"/>
  <sheetViews>
    <sheetView showGridLines="0" workbookViewId="0">
      <selection activeCell="F2" sqref="F2:K2"/>
    </sheetView>
  </sheetViews>
  <sheetFormatPr baseColWidth="10" defaultColWidth="9.140625" defaultRowHeight="12.75" customHeight="1"/>
  <cols>
    <col min="1" max="1" width="9" style="1" customWidth="1"/>
    <col min="2" max="2" width="9.42578125" style="1" customWidth="1"/>
    <col min="3" max="3" width="10.85546875" style="1" customWidth="1"/>
    <col min="4" max="4" width="8.5703125" style="1" customWidth="1"/>
    <col min="5" max="5" width="11.42578125" style="1" customWidth="1"/>
    <col min="6" max="6" width="9.5703125" style="1" customWidth="1"/>
    <col min="7" max="7" width="10.140625" style="1" customWidth="1"/>
    <col min="8" max="8" width="11.42578125" style="1" customWidth="1"/>
    <col min="9" max="9" width="10.5703125" style="1" customWidth="1"/>
    <col min="10" max="17" width="11.42578125" style="1" customWidth="1"/>
    <col min="18" max="18" width="11.42578125" style="340" customWidth="1"/>
    <col min="19" max="19" width="9.140625" style="1" customWidth="1"/>
    <col min="20" max="16384" width="9.140625" style="1"/>
  </cols>
  <sheetData>
    <row r="1" spans="1:18" ht="12.75" customHeight="1">
      <c r="A1" s="2"/>
      <c r="B1" s="3"/>
      <c r="C1" s="3"/>
      <c r="D1" s="3"/>
      <c r="E1" s="3"/>
      <c r="F1" s="3"/>
      <c r="G1" s="3"/>
      <c r="H1" s="3"/>
      <c r="I1" s="3"/>
      <c r="J1" s="3"/>
      <c r="K1" s="3"/>
      <c r="L1" s="3"/>
      <c r="M1" s="3"/>
      <c r="N1" s="3"/>
      <c r="O1" s="3"/>
      <c r="P1" s="3"/>
      <c r="Q1" s="3"/>
      <c r="R1" s="6"/>
    </row>
    <row r="2" spans="1:18" ht="12.75" customHeight="1">
      <c r="A2" s="5"/>
      <c r="B2" s="6"/>
      <c r="C2" s="6"/>
      <c r="D2" s="6"/>
      <c r="E2" s="6"/>
      <c r="F2" s="347" t="s">
        <v>1</v>
      </c>
      <c r="G2" s="348"/>
      <c r="H2" s="348"/>
      <c r="I2" s="348"/>
      <c r="J2" s="348"/>
      <c r="K2" s="348"/>
      <c r="L2" s="6"/>
      <c r="M2" s="6"/>
      <c r="N2" s="6"/>
      <c r="O2" s="6"/>
      <c r="P2" s="6"/>
      <c r="Q2" s="6"/>
      <c r="R2" s="6"/>
    </row>
    <row r="3" spans="1:18" ht="12.75" customHeight="1">
      <c r="A3" s="5"/>
      <c r="B3" s="6"/>
      <c r="C3" s="6"/>
      <c r="D3" s="6"/>
      <c r="E3" s="6"/>
      <c r="F3" s="6"/>
      <c r="G3" s="8"/>
      <c r="H3" s="8"/>
      <c r="I3" s="8"/>
      <c r="J3" s="8"/>
      <c r="K3" s="8"/>
      <c r="L3" s="6"/>
      <c r="M3" s="6"/>
      <c r="N3" s="6"/>
      <c r="O3" s="6"/>
      <c r="P3" s="6"/>
      <c r="Q3" s="6"/>
      <c r="R3" s="6"/>
    </row>
    <row r="4" spans="1:18" ht="12.75" customHeight="1">
      <c r="A4" s="5"/>
      <c r="B4" s="336" t="s">
        <v>205</v>
      </c>
      <c r="C4" s="6"/>
      <c r="D4" s="6"/>
      <c r="E4" s="6"/>
      <c r="F4" s="6"/>
      <c r="G4" s="8"/>
      <c r="H4" s="8"/>
      <c r="I4" s="8"/>
      <c r="J4" s="8"/>
      <c r="K4" s="330" t="s">
        <v>170</v>
      </c>
      <c r="L4" s="6"/>
      <c r="M4" s="6"/>
      <c r="N4" s="6"/>
      <c r="O4" s="6"/>
      <c r="P4" s="6"/>
      <c r="Q4" s="6"/>
      <c r="R4" s="6"/>
    </row>
    <row r="5" spans="1:18" ht="12.75" customHeight="1">
      <c r="A5" s="5"/>
      <c r="B5" s="122"/>
      <c r="C5" s="6"/>
      <c r="D5" s="6"/>
      <c r="E5" s="6"/>
      <c r="F5" s="8"/>
      <c r="G5" s="8"/>
      <c r="H5" s="8"/>
      <c r="I5" s="8"/>
      <c r="J5" s="41"/>
      <c r="K5" s="6"/>
      <c r="L5" s="6"/>
      <c r="M5" s="6"/>
      <c r="N5" s="6"/>
      <c r="O5" s="6"/>
      <c r="P5" s="6"/>
      <c r="Q5" s="6"/>
      <c r="R5" s="6"/>
    </row>
    <row r="6" spans="1:18" ht="18.75" customHeight="1">
      <c r="A6" s="5"/>
      <c r="B6" s="349" t="s">
        <v>41</v>
      </c>
      <c r="C6" s="349"/>
      <c r="D6" s="349"/>
      <c r="E6" s="349"/>
      <c r="F6" s="349"/>
      <c r="G6" s="368"/>
      <c r="H6" s="368"/>
      <c r="I6" s="368"/>
      <c r="J6" s="368"/>
      <c r="K6" s="368"/>
      <c r="L6" s="6"/>
      <c r="M6" s="6"/>
      <c r="N6" s="6"/>
      <c r="O6" s="6"/>
      <c r="P6" s="6"/>
      <c r="Q6" s="6"/>
      <c r="R6" s="6"/>
    </row>
    <row r="7" spans="1:18" ht="18.75" customHeight="1">
      <c r="A7" s="5"/>
      <c r="B7" s="147"/>
      <c r="C7" s="147"/>
      <c r="D7" s="147"/>
      <c r="E7" s="147"/>
      <c r="F7" s="147"/>
      <c r="G7" s="148"/>
      <c r="H7" s="148"/>
      <c r="I7" s="148"/>
      <c r="J7" s="148"/>
      <c r="K7" s="148"/>
      <c r="L7" s="6"/>
      <c r="M7" s="6"/>
      <c r="N7" s="6"/>
      <c r="O7" s="6"/>
      <c r="P7" s="6"/>
      <c r="Q7" s="6"/>
      <c r="R7" s="6"/>
    </row>
    <row r="8" spans="1:18" ht="12.75" customHeight="1">
      <c r="A8" s="5"/>
      <c r="B8" s="260">
        <v>4.0999999999999996</v>
      </c>
      <c r="C8" s="358" t="s">
        <v>39</v>
      </c>
      <c r="D8" s="360"/>
      <c r="E8" s="360"/>
      <c r="F8" s="360"/>
      <c r="G8" s="360"/>
      <c r="H8" s="360"/>
      <c r="I8" s="360"/>
      <c r="J8" s="360"/>
      <c r="K8" s="360"/>
      <c r="L8" s="6"/>
      <c r="M8" s="6"/>
      <c r="N8" s="6"/>
      <c r="O8" s="6"/>
      <c r="P8" s="6"/>
      <c r="Q8" s="6"/>
      <c r="R8" s="6"/>
    </row>
    <row r="9" spans="1:18" ht="12.75" customHeight="1">
      <c r="A9" s="5"/>
      <c r="B9" s="178"/>
      <c r="C9" s="360"/>
      <c r="D9" s="360"/>
      <c r="E9" s="360"/>
      <c r="F9" s="360"/>
      <c r="G9" s="360"/>
      <c r="H9" s="360"/>
      <c r="I9" s="360"/>
      <c r="J9" s="360"/>
      <c r="K9" s="360"/>
      <c r="L9" s="6"/>
      <c r="M9" s="6"/>
      <c r="N9" s="6"/>
      <c r="O9" s="6"/>
      <c r="P9" s="6"/>
      <c r="Q9" s="6"/>
      <c r="R9" s="6"/>
    </row>
    <row r="10" spans="1:18" ht="12.75" customHeight="1">
      <c r="A10" s="5"/>
      <c r="B10" s="178"/>
      <c r="C10" s="360"/>
      <c r="D10" s="360"/>
      <c r="E10" s="360"/>
      <c r="F10" s="360"/>
      <c r="G10" s="360"/>
      <c r="H10" s="360"/>
      <c r="I10" s="360"/>
      <c r="J10" s="360"/>
      <c r="K10" s="360"/>
      <c r="L10" s="6"/>
      <c r="M10" s="6"/>
      <c r="N10" s="6"/>
      <c r="O10" s="6"/>
      <c r="P10" s="6"/>
      <c r="Q10" s="6"/>
      <c r="R10" s="6"/>
    </row>
    <row r="11" spans="1:18" ht="12.75" customHeight="1">
      <c r="A11" s="5"/>
      <c r="B11" s="50"/>
      <c r="C11" s="261"/>
      <c r="D11" s="261"/>
      <c r="E11" s="261"/>
      <c r="F11" s="261"/>
      <c r="G11" s="261"/>
      <c r="H11" s="261"/>
      <c r="I11" s="261"/>
      <c r="J11" s="261"/>
      <c r="K11" s="48"/>
      <c r="L11" s="6"/>
      <c r="M11" s="6"/>
      <c r="N11" s="6"/>
      <c r="O11" s="6"/>
      <c r="P11" s="6"/>
      <c r="Q11" s="6"/>
      <c r="R11" s="6"/>
    </row>
    <row r="12" spans="1:18" ht="18.75" customHeight="1">
      <c r="A12" s="5"/>
      <c r="B12" s="349" t="s">
        <v>208</v>
      </c>
      <c r="C12" s="349"/>
      <c r="D12" s="349"/>
      <c r="E12" s="349"/>
      <c r="F12" s="349"/>
      <c r="G12" s="349"/>
      <c r="H12" s="349"/>
      <c r="I12" s="349"/>
      <c r="J12" s="349"/>
      <c r="K12" s="349"/>
      <c r="L12" s="6"/>
      <c r="M12" s="6"/>
      <c r="N12" s="6"/>
      <c r="O12" s="6"/>
      <c r="P12" s="6"/>
      <c r="Q12" s="6"/>
      <c r="R12" s="6"/>
    </row>
    <row r="13" spans="1:18" ht="12.75" customHeight="1">
      <c r="A13" s="5"/>
      <c r="B13" s="91"/>
      <c r="C13" s="91"/>
      <c r="D13" s="91"/>
      <c r="E13" s="91"/>
      <c r="F13" s="91"/>
      <c r="G13" s="91"/>
      <c r="H13" s="91"/>
      <c r="I13" s="91"/>
      <c r="J13" s="42"/>
      <c r="K13" s="91"/>
      <c r="L13" s="91"/>
      <c r="M13" s="6"/>
      <c r="N13" s="6"/>
      <c r="O13" s="6"/>
      <c r="P13" s="6"/>
      <c r="Q13" s="6"/>
      <c r="R13" s="6"/>
    </row>
    <row r="14" spans="1:18" ht="12.75" customHeight="1">
      <c r="A14" s="5"/>
      <c r="B14" s="91"/>
      <c r="C14" s="91"/>
      <c r="D14" s="91"/>
      <c r="E14" s="91"/>
      <c r="F14" s="91"/>
      <c r="G14" s="91"/>
      <c r="H14" s="91"/>
      <c r="I14" s="91"/>
      <c r="J14" s="42"/>
      <c r="K14" s="91"/>
      <c r="L14" s="91"/>
      <c r="M14" s="6"/>
      <c r="N14" s="6"/>
      <c r="O14" s="6"/>
      <c r="P14" s="6"/>
      <c r="Q14" s="6"/>
      <c r="R14" s="6"/>
    </row>
    <row r="15" spans="1:18" ht="13.5" customHeight="1">
      <c r="A15" s="5"/>
      <c r="B15" s="396" t="s">
        <v>95</v>
      </c>
      <c r="C15" s="386"/>
      <c r="D15" s="93"/>
      <c r="E15" s="93"/>
      <c r="F15" s="93"/>
      <c r="G15" s="93"/>
      <c r="H15" s="93"/>
      <c r="I15" s="93"/>
      <c r="J15" s="42"/>
      <c r="K15" s="91"/>
      <c r="L15" s="91"/>
      <c r="M15" s="6"/>
      <c r="N15" s="6"/>
      <c r="O15" s="6"/>
      <c r="P15" s="6"/>
      <c r="Q15" s="6"/>
      <c r="R15" s="6"/>
    </row>
    <row r="16" spans="1:18" ht="63" customHeight="1">
      <c r="A16" s="5"/>
      <c r="B16" s="6"/>
      <c r="C16" s="6"/>
      <c r="D16" s="262" t="s">
        <v>96</v>
      </c>
      <c r="E16" s="263" t="s">
        <v>97</v>
      </c>
      <c r="F16" s="262" t="s">
        <v>98</v>
      </c>
      <c r="G16" s="262" t="s">
        <v>99</v>
      </c>
      <c r="H16" s="262" t="s">
        <v>100</v>
      </c>
      <c r="I16" s="262" t="s">
        <v>101</v>
      </c>
      <c r="J16" s="91"/>
      <c r="K16" s="91"/>
      <c r="L16" s="42"/>
      <c r="M16" s="91"/>
      <c r="N16" s="91"/>
      <c r="O16" s="6"/>
      <c r="P16" s="6"/>
      <c r="Q16" s="6"/>
      <c r="R16" s="6"/>
    </row>
    <row r="17" spans="1:18" ht="12.75" customHeight="1">
      <c r="A17" s="5"/>
      <c r="B17" s="6"/>
      <c r="C17" s="6"/>
      <c r="D17" s="225">
        <v>1</v>
      </c>
      <c r="E17" s="226">
        <v>3</v>
      </c>
      <c r="F17" s="227">
        <f t="shared" ref="F17:F26" si="0">IF(E17&lt;$D$29,1,0)</f>
        <v>1</v>
      </c>
      <c r="G17" s="227">
        <f t="shared" ref="G17:G26" si="1">IF(E17&lt;$D$31,1,0)</f>
        <v>1</v>
      </c>
      <c r="H17" s="250">
        <f t="shared" ref="H17:H26" si="2">IF(F17=1,(($D$29-E17)/$D$29)^2,0)</f>
        <v>0.72249999999999992</v>
      </c>
      <c r="I17" s="250">
        <f t="shared" ref="I17:I26" si="3">IF(G17=1,(($D$31-E17)/$D$31)^2,0)</f>
        <v>0.88359999999999994</v>
      </c>
      <c r="J17" s="91"/>
      <c r="K17" s="91"/>
      <c r="L17" s="42"/>
      <c r="M17" s="91"/>
      <c r="N17" s="91"/>
      <c r="O17" s="6"/>
      <c r="P17" s="6"/>
      <c r="Q17" s="6"/>
      <c r="R17" s="6"/>
    </row>
    <row r="18" spans="1:18" ht="12.75" customHeight="1">
      <c r="A18" s="5"/>
      <c r="B18" s="6"/>
      <c r="C18" s="6"/>
      <c r="D18" s="229">
        <v>2</v>
      </c>
      <c r="E18" s="230">
        <v>7</v>
      </c>
      <c r="F18" s="231">
        <f t="shared" si="0"/>
        <v>1</v>
      </c>
      <c r="G18" s="231">
        <f t="shared" si="1"/>
        <v>1</v>
      </c>
      <c r="H18" s="251">
        <f t="shared" si="2"/>
        <v>0.42250000000000004</v>
      </c>
      <c r="I18" s="251">
        <f t="shared" si="3"/>
        <v>0.73959999999999992</v>
      </c>
      <c r="J18" s="91"/>
      <c r="K18" s="91"/>
      <c r="L18" s="42"/>
      <c r="M18" s="91"/>
      <c r="N18" s="91"/>
      <c r="O18" s="6"/>
      <c r="P18" s="6"/>
      <c r="Q18" s="6"/>
      <c r="R18" s="6"/>
    </row>
    <row r="19" spans="1:18" ht="15" customHeight="1">
      <c r="A19" s="5"/>
      <c r="B19" s="6"/>
      <c r="C19" s="6"/>
      <c r="D19" s="233">
        <v>3</v>
      </c>
      <c r="E19" s="234">
        <v>9</v>
      </c>
      <c r="F19" s="235">
        <f t="shared" si="0"/>
        <v>1</v>
      </c>
      <c r="G19" s="235">
        <f t="shared" si="1"/>
        <v>1</v>
      </c>
      <c r="H19" s="252">
        <f t="shared" si="2"/>
        <v>0.30250000000000005</v>
      </c>
      <c r="I19" s="252">
        <f t="shared" si="3"/>
        <v>0.67239999999999989</v>
      </c>
      <c r="J19" s="264"/>
      <c r="K19" s="91"/>
      <c r="L19" s="42"/>
      <c r="M19" s="91"/>
      <c r="N19" s="91"/>
      <c r="O19" s="6"/>
      <c r="P19" s="6"/>
      <c r="Q19" s="6"/>
      <c r="R19" s="6"/>
    </row>
    <row r="20" spans="1:18" ht="12.75" customHeight="1">
      <c r="A20" s="5"/>
      <c r="B20" s="6"/>
      <c r="C20" s="6"/>
      <c r="D20" s="229">
        <v>4</v>
      </c>
      <c r="E20" s="230">
        <v>13</v>
      </c>
      <c r="F20" s="231">
        <f t="shared" si="0"/>
        <v>1</v>
      </c>
      <c r="G20" s="231">
        <f t="shared" si="1"/>
        <v>1</v>
      </c>
      <c r="H20" s="251">
        <f t="shared" si="2"/>
        <v>0.12249999999999998</v>
      </c>
      <c r="I20" s="251">
        <f t="shared" si="3"/>
        <v>0.54759999999999998</v>
      </c>
      <c r="J20" s="91"/>
      <c r="K20" s="91"/>
      <c r="L20" s="42"/>
      <c r="M20" s="91"/>
      <c r="N20" s="91"/>
      <c r="O20" s="6"/>
      <c r="P20" s="6"/>
      <c r="Q20" s="6"/>
      <c r="R20" s="6"/>
    </row>
    <row r="21" spans="1:18" ht="12.75" customHeight="1">
      <c r="A21" s="5"/>
      <c r="B21" s="6"/>
      <c r="C21" s="6"/>
      <c r="D21" s="233">
        <v>5</v>
      </c>
      <c r="E21" s="234">
        <v>24</v>
      </c>
      <c r="F21" s="235">
        <f t="shared" si="0"/>
        <v>0</v>
      </c>
      <c r="G21" s="235">
        <f t="shared" si="1"/>
        <v>1</v>
      </c>
      <c r="H21" s="265">
        <f t="shared" si="2"/>
        <v>0</v>
      </c>
      <c r="I21" s="265">
        <f t="shared" si="3"/>
        <v>0.27040000000000003</v>
      </c>
      <c r="J21" s="91"/>
      <c r="K21" s="91"/>
      <c r="L21" s="42"/>
      <c r="M21" s="91"/>
      <c r="N21" s="91"/>
      <c r="O21" s="6"/>
      <c r="P21" s="6"/>
      <c r="Q21" s="6"/>
      <c r="R21" s="6"/>
    </row>
    <row r="22" spans="1:18" ht="12.75" customHeight="1">
      <c r="A22" s="5"/>
      <c r="B22" s="6"/>
      <c r="C22" s="6"/>
      <c r="D22" s="229">
        <v>6</v>
      </c>
      <c r="E22" s="230">
        <v>49</v>
      </c>
      <c r="F22" s="231">
        <f t="shared" si="0"/>
        <v>0</v>
      </c>
      <c r="G22" s="231">
        <f t="shared" si="1"/>
        <v>1</v>
      </c>
      <c r="H22" s="251">
        <f t="shared" si="2"/>
        <v>0</v>
      </c>
      <c r="I22" s="251">
        <f t="shared" si="3"/>
        <v>4.0000000000000002E-4</v>
      </c>
      <c r="J22" s="91"/>
      <c r="K22" s="91"/>
      <c r="L22" s="42"/>
      <c r="M22" s="91"/>
      <c r="N22" s="91"/>
      <c r="O22" s="6"/>
      <c r="P22" s="6"/>
      <c r="Q22" s="6"/>
      <c r="R22" s="6"/>
    </row>
    <row r="23" spans="1:18" ht="12.75" customHeight="1">
      <c r="A23" s="5"/>
      <c r="B23" s="6"/>
      <c r="C23" s="6"/>
      <c r="D23" s="233">
        <v>7</v>
      </c>
      <c r="E23" s="234">
        <v>57</v>
      </c>
      <c r="F23" s="235">
        <f t="shared" si="0"/>
        <v>0</v>
      </c>
      <c r="G23" s="235">
        <f t="shared" si="1"/>
        <v>0</v>
      </c>
      <c r="H23" s="265">
        <f t="shared" si="2"/>
        <v>0</v>
      </c>
      <c r="I23" s="265">
        <f t="shared" si="3"/>
        <v>0</v>
      </c>
      <c r="J23" s="91"/>
      <c r="K23" s="91"/>
      <c r="L23" s="42"/>
      <c r="M23" s="91"/>
      <c r="N23" s="91"/>
      <c r="O23" s="6"/>
      <c r="P23" s="6"/>
      <c r="Q23" s="6"/>
      <c r="R23" s="6"/>
    </row>
    <row r="24" spans="1:18" ht="12.75" customHeight="1">
      <c r="A24" s="5"/>
      <c r="B24" s="6"/>
      <c r="C24" s="6"/>
      <c r="D24" s="229">
        <v>8</v>
      </c>
      <c r="E24" s="230">
        <v>85</v>
      </c>
      <c r="F24" s="231">
        <f t="shared" si="0"/>
        <v>0</v>
      </c>
      <c r="G24" s="231">
        <f t="shared" si="1"/>
        <v>0</v>
      </c>
      <c r="H24" s="251">
        <f t="shared" si="2"/>
        <v>0</v>
      </c>
      <c r="I24" s="251">
        <f t="shared" si="3"/>
        <v>0</v>
      </c>
      <c r="J24" s="91"/>
      <c r="K24" s="91"/>
      <c r="L24" s="42"/>
      <c r="M24" s="91"/>
      <c r="N24" s="91"/>
      <c r="O24" s="6"/>
      <c r="P24" s="6"/>
      <c r="Q24" s="6"/>
      <c r="R24" s="6"/>
    </row>
    <row r="25" spans="1:18" ht="12.75" customHeight="1">
      <c r="A25" s="5"/>
      <c r="B25" s="6"/>
      <c r="C25" s="6"/>
      <c r="D25" s="233">
        <v>9</v>
      </c>
      <c r="E25" s="234">
        <v>120</v>
      </c>
      <c r="F25" s="235">
        <f t="shared" si="0"/>
        <v>0</v>
      </c>
      <c r="G25" s="235">
        <f t="shared" si="1"/>
        <v>0</v>
      </c>
      <c r="H25" s="265">
        <f t="shared" si="2"/>
        <v>0</v>
      </c>
      <c r="I25" s="265">
        <f t="shared" si="3"/>
        <v>0</v>
      </c>
      <c r="J25" s="91"/>
      <c r="K25" s="91"/>
      <c r="L25" s="42"/>
      <c r="M25" s="91"/>
      <c r="N25" s="91"/>
      <c r="O25" s="6"/>
      <c r="P25" s="6"/>
      <c r="Q25" s="6"/>
      <c r="R25" s="6"/>
    </row>
    <row r="26" spans="1:18" ht="12.75" customHeight="1">
      <c r="A26" s="5"/>
      <c r="B26" s="6"/>
      <c r="C26" s="6"/>
      <c r="D26" s="237">
        <v>10</v>
      </c>
      <c r="E26" s="238">
        <v>335</v>
      </c>
      <c r="F26" s="239">
        <f t="shared" si="0"/>
        <v>0</v>
      </c>
      <c r="G26" s="239">
        <f t="shared" si="1"/>
        <v>0</v>
      </c>
      <c r="H26" s="253">
        <f t="shared" si="2"/>
        <v>0</v>
      </c>
      <c r="I26" s="253">
        <f t="shared" si="3"/>
        <v>0</v>
      </c>
      <c r="J26" s="91"/>
      <c r="K26" s="91"/>
      <c r="L26" s="42"/>
      <c r="M26" s="91"/>
      <c r="N26" s="91"/>
      <c r="O26" s="6"/>
      <c r="P26" s="6"/>
      <c r="Q26" s="6"/>
      <c r="R26" s="6"/>
    </row>
    <row r="27" spans="1:18" ht="13.5" customHeight="1">
      <c r="A27" s="5"/>
      <c r="B27" s="6"/>
      <c r="C27" s="6"/>
      <c r="D27" s="266"/>
      <c r="E27" s="267"/>
      <c r="F27" s="268">
        <f>SUM(F17:F26)/10</f>
        <v>0.4</v>
      </c>
      <c r="G27" s="268">
        <f>SUM(G17:G26)/10</f>
        <v>0.6</v>
      </c>
      <c r="H27" s="268">
        <f>SUM(H17:H26)/10</f>
        <v>0.157</v>
      </c>
      <c r="I27" s="268">
        <f>SUM(I17:I26)/10</f>
        <v>0.31139999999999995</v>
      </c>
      <c r="J27" s="91"/>
      <c r="K27" s="91"/>
      <c r="L27" s="42"/>
      <c r="M27" s="91"/>
      <c r="N27" s="91"/>
      <c r="O27" s="6"/>
      <c r="P27" s="6"/>
      <c r="Q27" s="6"/>
      <c r="R27" s="6"/>
    </row>
    <row r="28" spans="1:18" ht="12.75" customHeight="1">
      <c r="A28" s="5"/>
      <c r="B28" s="91"/>
      <c r="C28" s="91"/>
      <c r="D28" s="269"/>
      <c r="E28" s="269"/>
      <c r="F28" s="269"/>
      <c r="G28" s="269"/>
      <c r="H28" s="269"/>
      <c r="I28" s="269"/>
      <c r="J28" s="42"/>
      <c r="K28" s="91"/>
      <c r="L28" s="91"/>
      <c r="M28" s="6"/>
      <c r="N28" s="6"/>
      <c r="O28" s="6"/>
      <c r="P28" s="6"/>
      <c r="Q28" s="6"/>
      <c r="R28" s="6"/>
    </row>
    <row r="29" spans="1:18" ht="12.75" customHeight="1">
      <c r="A29" s="5"/>
      <c r="B29" s="396" t="s">
        <v>102</v>
      </c>
      <c r="C29" s="386"/>
      <c r="D29" s="270">
        <v>20</v>
      </c>
      <c r="E29" s="91"/>
      <c r="F29" s="91"/>
      <c r="G29" s="91"/>
      <c r="H29" s="91"/>
      <c r="I29" s="91"/>
      <c r="J29" s="42"/>
      <c r="K29" s="91"/>
      <c r="L29" s="91"/>
      <c r="M29" s="6"/>
      <c r="N29" s="6"/>
      <c r="O29" s="6"/>
      <c r="P29" s="6"/>
      <c r="Q29" s="6"/>
      <c r="R29" s="6"/>
    </row>
    <row r="30" spans="1:18" ht="12.75" customHeight="1">
      <c r="A30" s="5"/>
      <c r="B30" s="111"/>
      <c r="C30" s="111"/>
      <c r="D30" s="111"/>
      <c r="E30" s="91"/>
      <c r="F30" s="91"/>
      <c r="G30" s="91"/>
      <c r="H30" s="91"/>
      <c r="I30" s="91"/>
      <c r="J30" s="42"/>
      <c r="K30" s="91"/>
      <c r="L30" s="91"/>
      <c r="M30" s="6"/>
      <c r="N30" s="6"/>
      <c r="O30" s="6"/>
      <c r="P30" s="6"/>
      <c r="Q30" s="6"/>
      <c r="R30" s="6"/>
    </row>
    <row r="31" spans="1:18" ht="12.75" customHeight="1">
      <c r="A31" s="5"/>
      <c r="B31" s="396" t="s">
        <v>103</v>
      </c>
      <c r="C31" s="386"/>
      <c r="D31" s="270">
        <v>50</v>
      </c>
      <c r="E31" s="91"/>
      <c r="F31" s="91"/>
      <c r="G31" s="91"/>
      <c r="H31" s="91"/>
      <c r="I31" s="91"/>
      <c r="J31" s="42"/>
      <c r="K31" s="91"/>
      <c r="L31" s="91"/>
      <c r="M31" s="6"/>
      <c r="N31" s="6"/>
      <c r="O31" s="6"/>
      <c r="P31" s="6"/>
      <c r="Q31" s="6"/>
      <c r="R31" s="6"/>
    </row>
    <row r="32" spans="1:18" ht="12.75" customHeight="1">
      <c r="A32" s="5"/>
      <c r="B32" s="91"/>
      <c r="C32" s="91"/>
      <c r="D32" s="91"/>
      <c r="E32" s="91"/>
      <c r="F32" s="91"/>
      <c r="G32" s="91"/>
      <c r="H32" s="91"/>
      <c r="I32" s="91"/>
      <c r="J32" s="42"/>
      <c r="K32" s="91"/>
      <c r="L32" s="91"/>
      <c r="M32" s="6"/>
      <c r="N32" s="6"/>
      <c r="O32" s="6"/>
      <c r="P32" s="6"/>
      <c r="Q32" s="6"/>
      <c r="R32" s="6"/>
    </row>
    <row r="33" spans="1:18" ht="12.75" customHeight="1">
      <c r="A33" s="5"/>
      <c r="B33" s="420" t="s">
        <v>115</v>
      </c>
      <c r="C33" s="421"/>
      <c r="D33" s="421"/>
      <c r="E33" s="421"/>
      <c r="F33" s="421"/>
      <c r="G33" s="421"/>
      <c r="H33" s="421"/>
      <c r="I33" s="421"/>
      <c r="J33" s="421"/>
      <c r="K33" s="421"/>
      <c r="L33" s="421"/>
      <c r="M33" s="111"/>
      <c r="N33" s="111"/>
      <c r="O33" s="111"/>
      <c r="P33" s="111"/>
      <c r="Q33" s="111"/>
      <c r="R33" s="111"/>
    </row>
    <row r="34" spans="1:18" ht="12.75" customHeight="1">
      <c r="A34" s="5"/>
      <c r="B34" s="271"/>
      <c r="C34" s="91"/>
      <c r="D34" s="111"/>
      <c r="E34" s="31"/>
      <c r="F34" s="111"/>
      <c r="G34" s="111"/>
      <c r="H34" s="111"/>
      <c r="I34" s="111"/>
      <c r="J34" s="111"/>
      <c r="K34" s="111"/>
      <c r="L34" s="111"/>
      <c r="M34" s="111"/>
      <c r="N34" s="111"/>
      <c r="O34" s="111"/>
      <c r="P34" s="111"/>
      <c r="Q34" s="111"/>
      <c r="R34" s="111"/>
    </row>
    <row r="35" spans="1:18" ht="12.75" customHeight="1">
      <c r="A35" s="5"/>
      <c r="B35" s="91"/>
      <c r="C35" s="91"/>
      <c r="D35" s="111"/>
      <c r="E35" s="31"/>
      <c r="F35" s="111"/>
      <c r="G35" s="111"/>
      <c r="H35" s="6"/>
      <c r="I35" s="6"/>
      <c r="J35" s="6"/>
      <c r="K35" s="6"/>
      <c r="L35" s="111"/>
      <c r="M35" s="111"/>
      <c r="N35" s="111"/>
      <c r="O35" s="111"/>
      <c r="P35" s="111"/>
      <c r="Q35" s="111"/>
      <c r="R35" s="111"/>
    </row>
    <row r="36" spans="1:18" ht="12.75" customHeight="1">
      <c r="A36" s="5"/>
      <c r="B36" s="271"/>
      <c r="C36" s="6"/>
      <c r="D36" s="111"/>
      <c r="E36" s="31"/>
      <c r="F36" s="111"/>
      <c r="G36" s="111"/>
      <c r="H36" s="111"/>
      <c r="I36" s="111"/>
      <c r="J36" s="111"/>
      <c r="K36" s="111"/>
      <c r="L36" s="111"/>
      <c r="M36" s="111"/>
      <c r="N36" s="111"/>
      <c r="O36" s="111"/>
      <c r="P36" s="111"/>
      <c r="Q36" s="111"/>
      <c r="R36" s="111"/>
    </row>
    <row r="37" spans="1:18" ht="12.75" customHeight="1">
      <c r="A37" s="5"/>
      <c r="B37" s="271"/>
      <c r="C37" s="91"/>
      <c r="D37" s="111"/>
      <c r="E37" s="31"/>
      <c r="F37" s="111"/>
      <c r="G37" s="111"/>
      <c r="H37" s="111"/>
      <c r="I37" s="111"/>
      <c r="J37" s="111"/>
      <c r="K37" s="111"/>
      <c r="L37" s="111"/>
      <c r="M37" s="111"/>
      <c r="N37" s="111"/>
      <c r="O37" s="111"/>
      <c r="P37" s="111"/>
      <c r="Q37" s="111"/>
      <c r="R37" s="111"/>
    </row>
    <row r="38" spans="1:18" ht="12.75" customHeight="1">
      <c r="A38" s="5"/>
      <c r="B38" s="422" t="s">
        <v>106</v>
      </c>
      <c r="C38" s="423"/>
      <c r="D38" s="423"/>
      <c r="E38" s="423"/>
      <c r="F38" s="423"/>
      <c r="G38" s="423"/>
      <c r="H38" s="423"/>
      <c r="I38" s="423"/>
      <c r="J38" s="423"/>
      <c r="K38" s="423"/>
      <c r="L38" s="423"/>
      <c r="M38" s="111"/>
      <c r="N38" s="111"/>
      <c r="O38" s="111"/>
      <c r="P38" s="111"/>
      <c r="Q38" s="111"/>
      <c r="R38" s="111"/>
    </row>
    <row r="39" spans="1:18" ht="12.75" customHeight="1">
      <c r="A39" s="5"/>
      <c r="B39" s="271"/>
      <c r="C39" s="91"/>
      <c r="D39" s="111"/>
      <c r="E39" s="31"/>
      <c r="F39" s="111"/>
      <c r="G39" s="111"/>
      <c r="H39" s="6"/>
      <c r="I39" s="111"/>
      <c r="J39" s="111"/>
      <c r="K39" s="111"/>
      <c r="L39" s="111"/>
      <c r="M39" s="111"/>
      <c r="N39" s="111"/>
      <c r="O39" s="111"/>
      <c r="P39" s="111"/>
      <c r="Q39" s="111"/>
      <c r="R39" s="111"/>
    </row>
    <row r="40" spans="1:18" ht="12.75" customHeight="1">
      <c r="A40" s="5"/>
      <c r="B40" s="91"/>
      <c r="C40" s="91"/>
      <c r="D40" s="111"/>
      <c r="E40" s="31"/>
      <c r="F40" s="111"/>
      <c r="G40" s="111"/>
      <c r="H40" s="111"/>
      <c r="I40" s="111"/>
      <c r="J40" s="111"/>
      <c r="K40" s="111"/>
      <c r="L40" s="111"/>
      <c r="M40" s="111"/>
      <c r="N40" s="111"/>
      <c r="O40" s="111"/>
      <c r="P40" s="111"/>
      <c r="Q40" s="111"/>
      <c r="R40" s="111"/>
    </row>
    <row r="41" spans="1:18" ht="12.75" customHeight="1">
      <c r="A41" s="5"/>
      <c r="B41" s="273"/>
      <c r="C41" s="91"/>
      <c r="D41" s="21"/>
      <c r="E41" s="21"/>
      <c r="F41" s="21"/>
      <c r="G41" s="6"/>
      <c r="H41" s="21"/>
      <c r="I41" s="21"/>
      <c r="J41" s="21"/>
      <c r="K41" s="21"/>
      <c r="L41" s="91"/>
      <c r="M41" s="6"/>
      <c r="N41" s="6"/>
      <c r="O41" s="6"/>
      <c r="P41" s="6"/>
      <c r="Q41" s="111"/>
      <c r="R41" s="111"/>
    </row>
    <row r="42" spans="1:18" ht="12.75" customHeight="1">
      <c r="A42" s="5"/>
      <c r="B42" s="422" t="s">
        <v>116</v>
      </c>
      <c r="C42" s="423"/>
      <c r="D42" s="423"/>
      <c r="E42" s="423"/>
      <c r="F42" s="423"/>
      <c r="G42" s="423"/>
      <c r="H42" s="423"/>
      <c r="I42" s="423"/>
      <c r="J42" s="423"/>
      <c r="K42" s="423"/>
      <c r="L42" s="423"/>
      <c r="M42" s="6"/>
      <c r="N42" s="6"/>
      <c r="O42" s="6"/>
      <c r="P42" s="6"/>
      <c r="Q42" s="111"/>
      <c r="R42" s="111"/>
    </row>
    <row r="43" spans="1:18" ht="67.5" customHeight="1">
      <c r="A43" s="5"/>
      <c r="B43" s="380" t="s">
        <v>117</v>
      </c>
      <c r="C43" s="381"/>
      <c r="D43" s="381"/>
      <c r="E43" s="381"/>
      <c r="F43" s="381"/>
      <c r="G43" s="381"/>
      <c r="H43" s="381"/>
      <c r="I43" s="381"/>
      <c r="J43" s="381"/>
      <c r="K43" s="381"/>
      <c r="L43" s="103"/>
      <c r="M43" s="6"/>
      <c r="N43" s="6"/>
      <c r="O43" s="6"/>
      <c r="P43" s="6"/>
      <c r="Q43" s="111"/>
      <c r="R43" s="111"/>
    </row>
    <row r="44" spans="1:18" ht="15" customHeight="1">
      <c r="A44" s="5"/>
      <c r="B44" s="274"/>
      <c r="C44" s="275"/>
      <c r="D44" s="276"/>
      <c r="E44" s="277"/>
      <c r="F44" s="6"/>
      <c r="G44" s="278"/>
      <c r="H44" s="6"/>
      <c r="I44" s="278"/>
      <c r="J44" s="6"/>
      <c r="K44" s="6"/>
      <c r="L44" s="6"/>
      <c r="M44" s="6"/>
      <c r="N44" s="6"/>
      <c r="O44" s="6"/>
      <c r="P44" s="6"/>
      <c r="Q44" s="6"/>
      <c r="R44" s="6"/>
    </row>
    <row r="45" spans="1:18" ht="15.75" customHeight="1">
      <c r="A45" s="5"/>
      <c r="B45" s="349" t="s">
        <v>12</v>
      </c>
      <c r="C45" s="349"/>
      <c r="D45" s="349"/>
      <c r="E45" s="349"/>
      <c r="F45" s="349"/>
      <c r="G45" s="368" t="s">
        <v>13</v>
      </c>
      <c r="H45" s="368"/>
      <c r="I45" s="368"/>
      <c r="J45" s="368"/>
      <c r="K45" s="368"/>
      <c r="L45" s="6"/>
      <c r="M45" s="6"/>
      <c r="N45" s="6"/>
      <c r="O45" s="6"/>
      <c r="P45" s="6"/>
      <c r="Q45" s="6"/>
      <c r="R45" s="6"/>
    </row>
    <row r="46" spans="1:18" ht="15" customHeight="1">
      <c r="A46" s="5"/>
      <c r="B46" s="274"/>
      <c r="C46" s="275"/>
      <c r="D46" s="276"/>
      <c r="E46" s="277"/>
      <c r="F46" s="6"/>
      <c r="G46" s="278"/>
      <c r="H46" s="6"/>
      <c r="I46" s="278"/>
      <c r="J46" s="6"/>
      <c r="K46" s="6"/>
      <c r="L46" s="6"/>
      <c r="M46" s="6"/>
      <c r="N46" s="6"/>
      <c r="O46" s="6"/>
      <c r="P46" s="6"/>
      <c r="Q46" s="6"/>
      <c r="R46" s="6"/>
    </row>
    <row r="47" spans="1:18" ht="15" customHeight="1">
      <c r="A47" s="5"/>
      <c r="B47" s="274"/>
      <c r="C47" s="275"/>
      <c r="D47" s="276"/>
      <c r="E47" s="277"/>
      <c r="F47" s="6"/>
      <c r="G47" s="278"/>
      <c r="H47" s="6"/>
      <c r="I47" s="278"/>
      <c r="J47" s="6"/>
      <c r="K47" s="6"/>
      <c r="L47" s="6"/>
      <c r="M47" s="6"/>
      <c r="N47" s="6"/>
      <c r="O47" s="6"/>
      <c r="P47" s="6"/>
      <c r="Q47" s="6"/>
      <c r="R47" s="6"/>
    </row>
    <row r="48" spans="1:18" ht="15" customHeight="1">
      <c r="A48" s="5"/>
      <c r="B48" s="274"/>
      <c r="C48" s="275"/>
      <c r="D48" s="276"/>
      <c r="E48" s="277"/>
      <c r="F48" s="6"/>
      <c r="G48" s="278"/>
      <c r="H48" s="6"/>
      <c r="I48" s="278"/>
      <c r="J48" s="6"/>
      <c r="K48" s="6"/>
      <c r="L48" s="6"/>
      <c r="M48" s="6"/>
      <c r="N48" s="6"/>
      <c r="O48" s="6"/>
      <c r="P48" s="6"/>
      <c r="Q48" s="6"/>
      <c r="R48" s="6"/>
    </row>
    <row r="49" spans="1:18" ht="15" customHeight="1">
      <c r="A49" s="5"/>
      <c r="B49" s="274"/>
      <c r="C49" s="275"/>
      <c r="D49" s="276"/>
      <c r="E49" s="277"/>
      <c r="F49" s="6"/>
      <c r="G49" s="278"/>
      <c r="H49" s="6"/>
      <c r="I49" s="278"/>
      <c r="J49" s="6"/>
      <c r="K49" s="6"/>
      <c r="L49" s="6"/>
      <c r="M49" s="6"/>
      <c r="N49" s="6"/>
      <c r="O49" s="6"/>
      <c r="P49" s="6"/>
      <c r="Q49" s="6"/>
      <c r="R49" s="6"/>
    </row>
    <row r="50" spans="1:18" ht="15" customHeight="1">
      <c r="A50" s="5"/>
      <c r="B50" s="274"/>
      <c r="C50" s="275"/>
      <c r="D50" s="276"/>
      <c r="E50" s="277"/>
      <c r="F50" s="6"/>
      <c r="G50" s="278"/>
      <c r="H50" s="6"/>
      <c r="I50" s="278"/>
      <c r="J50" s="6"/>
      <c r="K50" s="6"/>
      <c r="L50" s="6"/>
      <c r="M50" s="6"/>
      <c r="N50" s="6"/>
      <c r="O50" s="6"/>
      <c r="P50" s="6"/>
      <c r="Q50" s="6"/>
      <c r="R50" s="6"/>
    </row>
    <row r="51" spans="1:18" ht="15" customHeight="1">
      <c r="A51" s="5"/>
      <c r="B51" s="274"/>
      <c r="C51" s="275"/>
      <c r="D51" s="276"/>
      <c r="E51" s="277"/>
      <c r="F51" s="6"/>
      <c r="G51" s="278"/>
      <c r="H51" s="6"/>
      <c r="I51" s="278"/>
      <c r="J51" s="6"/>
      <c r="K51" s="6"/>
      <c r="L51" s="6"/>
      <c r="M51" s="6"/>
      <c r="N51" s="6"/>
      <c r="O51" s="6"/>
      <c r="P51" s="6"/>
      <c r="Q51" s="6"/>
      <c r="R51" s="6"/>
    </row>
    <row r="52" spans="1:18" ht="15" customHeight="1">
      <c r="A52" s="5"/>
      <c r="B52" s="274"/>
      <c r="C52" s="275"/>
      <c r="D52" s="276"/>
      <c r="E52" s="277"/>
      <c r="F52" s="6"/>
      <c r="G52" s="278"/>
      <c r="H52" s="6"/>
      <c r="I52" s="278"/>
      <c r="J52" s="6"/>
      <c r="K52" s="6"/>
      <c r="L52" s="6"/>
      <c r="M52" s="6"/>
      <c r="N52" s="6"/>
      <c r="O52" s="6"/>
      <c r="P52" s="6"/>
      <c r="Q52" s="6"/>
      <c r="R52" s="6"/>
    </row>
    <row r="53" spans="1:18" ht="15" customHeight="1">
      <c r="A53" s="5"/>
      <c r="B53" s="274"/>
      <c r="C53" s="275"/>
      <c r="D53" s="276"/>
      <c r="E53" s="277"/>
      <c r="F53" s="6"/>
      <c r="G53" s="278"/>
      <c r="H53" s="6"/>
      <c r="I53" s="278"/>
      <c r="J53" s="6"/>
      <c r="K53" s="6"/>
      <c r="L53" s="6"/>
      <c r="M53" s="6"/>
      <c r="N53" s="6"/>
      <c r="O53" s="6"/>
      <c r="P53" s="6"/>
      <c r="Q53" s="6"/>
      <c r="R53" s="6"/>
    </row>
    <row r="54" spans="1:18" ht="15" customHeight="1">
      <c r="A54" s="5"/>
      <c r="B54" s="274"/>
      <c r="C54" s="275"/>
      <c r="D54" s="276"/>
      <c r="E54" s="277"/>
      <c r="F54" s="6"/>
      <c r="G54" s="278"/>
      <c r="H54" s="6"/>
      <c r="I54" s="278"/>
      <c r="J54" s="6"/>
      <c r="K54" s="6"/>
      <c r="L54" s="6"/>
      <c r="M54" s="6"/>
      <c r="N54" s="6"/>
      <c r="O54" s="6"/>
      <c r="P54" s="6"/>
      <c r="Q54" s="6"/>
      <c r="R54" s="6"/>
    </row>
    <row r="55" spans="1:18" ht="15" customHeight="1">
      <c r="A55" s="5"/>
      <c r="B55" s="274"/>
      <c r="C55" s="275"/>
      <c r="D55" s="276"/>
      <c r="E55" s="277"/>
      <c r="F55" s="6"/>
      <c r="G55" s="278"/>
      <c r="H55" s="6"/>
      <c r="I55" s="278"/>
      <c r="J55" s="6"/>
      <c r="K55" s="6"/>
      <c r="L55" s="6"/>
      <c r="M55" s="6"/>
      <c r="N55" s="6"/>
      <c r="O55" s="6"/>
      <c r="P55" s="6"/>
      <c r="Q55" s="6"/>
      <c r="R55" s="6"/>
    </row>
    <row r="56" spans="1:18" ht="15" customHeight="1">
      <c r="A56" s="5"/>
      <c r="B56" s="274"/>
      <c r="C56" s="275"/>
      <c r="D56" s="276"/>
      <c r="E56" s="277"/>
      <c r="F56" s="6"/>
      <c r="G56" s="278"/>
      <c r="H56" s="6"/>
      <c r="I56" s="278"/>
      <c r="J56" s="6"/>
      <c r="K56" s="6"/>
      <c r="L56" s="6"/>
      <c r="M56" s="6"/>
      <c r="N56" s="6"/>
      <c r="O56" s="6"/>
      <c r="P56" s="6"/>
      <c r="Q56" s="6"/>
      <c r="R56" s="6"/>
    </row>
    <row r="57" spans="1:18" ht="15" customHeight="1">
      <c r="A57" s="5"/>
      <c r="B57" s="274"/>
      <c r="C57" s="275"/>
      <c r="D57" s="276"/>
      <c r="E57" s="277"/>
      <c r="F57" s="6"/>
      <c r="G57" s="278"/>
      <c r="H57" s="6"/>
      <c r="I57" s="278"/>
      <c r="J57" s="6"/>
      <c r="K57" s="6"/>
      <c r="L57" s="6"/>
      <c r="M57" s="6"/>
      <c r="N57" s="6"/>
      <c r="O57" s="6"/>
      <c r="P57" s="6"/>
      <c r="Q57" s="6"/>
      <c r="R57" s="6"/>
    </row>
    <row r="58" spans="1:18" ht="15" customHeight="1">
      <c r="A58" s="5"/>
      <c r="B58" s="274"/>
      <c r="C58" s="275"/>
      <c r="D58" s="276"/>
      <c r="E58" s="277"/>
      <c r="F58" s="6"/>
      <c r="G58" s="278"/>
      <c r="H58" s="6"/>
      <c r="I58" s="278"/>
      <c r="J58" s="6"/>
      <c r="K58" s="6"/>
      <c r="L58" s="6"/>
      <c r="M58" s="6"/>
      <c r="N58" s="6"/>
      <c r="O58" s="6"/>
      <c r="P58" s="6"/>
      <c r="Q58" s="6"/>
      <c r="R58" s="6"/>
    </row>
    <row r="59" spans="1:18" ht="15" customHeight="1">
      <c r="A59" s="5"/>
      <c r="B59" s="274"/>
      <c r="C59" s="275"/>
      <c r="D59" s="276"/>
      <c r="E59" s="277"/>
      <c r="F59" s="6"/>
      <c r="G59" s="278"/>
      <c r="H59" s="6"/>
      <c r="I59" s="278"/>
      <c r="J59" s="6"/>
      <c r="K59" s="6"/>
      <c r="L59" s="6"/>
      <c r="M59" s="6"/>
      <c r="N59" s="6"/>
      <c r="O59" s="6"/>
      <c r="P59" s="6"/>
      <c r="Q59" s="6"/>
      <c r="R59" s="6"/>
    </row>
    <row r="60" spans="1:18" ht="15" customHeight="1">
      <c r="A60" s="5"/>
      <c r="B60" s="274"/>
      <c r="C60" s="275"/>
      <c r="D60" s="276"/>
      <c r="E60" s="277"/>
      <c r="F60" s="6"/>
      <c r="G60" s="278"/>
      <c r="H60" s="6"/>
      <c r="I60" s="278"/>
      <c r="J60" s="6"/>
      <c r="K60" s="6"/>
      <c r="L60" s="6"/>
      <c r="M60" s="6"/>
      <c r="N60" s="6"/>
      <c r="O60" s="6"/>
      <c r="P60" s="6"/>
      <c r="Q60" s="6"/>
      <c r="R60" s="6"/>
    </row>
    <row r="61" spans="1:18" ht="15" customHeight="1">
      <c r="A61" s="5"/>
      <c r="B61" s="274"/>
      <c r="C61" s="275"/>
      <c r="D61" s="276"/>
      <c r="E61" s="277"/>
      <c r="F61" s="6"/>
      <c r="G61" s="278"/>
      <c r="H61" s="6"/>
      <c r="I61" s="278"/>
      <c r="J61" s="6"/>
      <c r="K61" s="6"/>
      <c r="L61" s="6"/>
      <c r="M61" s="6"/>
      <c r="N61" s="6"/>
      <c r="O61" s="6"/>
      <c r="P61" s="6"/>
      <c r="Q61" s="6"/>
      <c r="R61" s="6"/>
    </row>
    <row r="62" spans="1:18" ht="15" customHeight="1">
      <c r="A62" s="5"/>
      <c r="B62" s="274"/>
      <c r="C62" s="275"/>
      <c r="D62" s="276"/>
      <c r="E62" s="277"/>
      <c r="F62" s="6"/>
      <c r="G62" s="278"/>
      <c r="H62" s="6"/>
      <c r="I62" s="278"/>
      <c r="J62" s="6"/>
      <c r="K62" s="6"/>
      <c r="L62" s="6"/>
      <c r="M62" s="6"/>
      <c r="N62" s="6"/>
      <c r="O62" s="6"/>
      <c r="P62" s="6"/>
      <c r="Q62" s="6"/>
      <c r="R62" s="6"/>
    </row>
    <row r="63" spans="1:18" ht="15" customHeight="1">
      <c r="A63" s="5"/>
      <c r="B63" s="274"/>
      <c r="C63" s="275"/>
      <c r="D63" s="276"/>
      <c r="E63" s="277"/>
      <c r="F63" s="6"/>
      <c r="G63" s="278"/>
      <c r="H63" s="6"/>
      <c r="I63" s="278"/>
      <c r="J63" s="6"/>
      <c r="K63" s="6"/>
      <c r="L63" s="6"/>
      <c r="M63" s="6"/>
      <c r="N63" s="6"/>
      <c r="O63" s="6"/>
      <c r="P63" s="6"/>
      <c r="Q63" s="6"/>
      <c r="R63" s="6"/>
    </row>
    <row r="64" spans="1:18" ht="15" customHeight="1">
      <c r="A64" s="5"/>
      <c r="B64" s="274"/>
      <c r="C64" s="275"/>
      <c r="D64" s="276"/>
      <c r="E64" s="277"/>
      <c r="F64" s="6"/>
      <c r="G64" s="278"/>
      <c r="H64" s="6"/>
      <c r="I64" s="278"/>
      <c r="J64" s="6"/>
      <c r="K64" s="6"/>
      <c r="L64" s="6"/>
      <c r="M64" s="6"/>
      <c r="N64" s="6"/>
      <c r="O64" s="6"/>
      <c r="P64" s="6"/>
      <c r="Q64" s="6"/>
      <c r="R64" s="6"/>
    </row>
    <row r="65" spans="1:18" s="340" customFormat="1" ht="15" customHeight="1">
      <c r="A65" s="6"/>
      <c r="B65" s="274"/>
      <c r="C65" s="344"/>
      <c r="D65" s="344"/>
      <c r="E65" s="6"/>
      <c r="F65" s="6"/>
      <c r="G65" s="345"/>
      <c r="H65" s="6"/>
      <c r="I65" s="345"/>
      <c r="J65" s="6"/>
      <c r="K65" s="6"/>
      <c r="L65" s="6"/>
      <c r="M65" s="6"/>
      <c r="N65" s="6"/>
      <c r="O65" s="6"/>
      <c r="P65" s="6"/>
      <c r="Q65" s="6"/>
      <c r="R65" s="6"/>
    </row>
  </sheetData>
  <mergeCells count="14">
    <mergeCell ref="B45:F45"/>
    <mergeCell ref="G45:K45"/>
    <mergeCell ref="B29:C29"/>
    <mergeCell ref="F2:K2"/>
    <mergeCell ref="B6:F6"/>
    <mergeCell ref="C8:K10"/>
    <mergeCell ref="B15:C15"/>
    <mergeCell ref="B31:C31"/>
    <mergeCell ref="B33:L33"/>
    <mergeCell ref="B38:L38"/>
    <mergeCell ref="B42:L42"/>
    <mergeCell ref="B43:K43"/>
    <mergeCell ref="G6:K6"/>
    <mergeCell ref="B12:K12"/>
  </mergeCells>
  <hyperlinks>
    <hyperlink ref="B4" location="Ejercicios!A1" display="Volver a ejercicios" xr:uid="{00000000-0004-0000-0C00-000000000000}"/>
    <hyperlink ref="K4" location="Índice!A1" display="Volver al índice" xr:uid="{00000000-0004-0000-0C00-000001000000}"/>
  </hyperlinks>
  <pageMargins left="0.75" right="0.75" top="1" bottom="1" header="0.5" footer="0.5"/>
  <pageSetup scale="72" orientation="portrait"/>
  <headerFooter>
    <oddFooter>&amp;R&amp;"Arial,Regular"&amp;10&amp;K000000Rta_4.10</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52"/>
  <sheetViews>
    <sheetView showGridLines="0" workbookViewId="0">
      <selection activeCell="L4" sqref="L4"/>
    </sheetView>
  </sheetViews>
  <sheetFormatPr baseColWidth="10" defaultColWidth="8.85546875" defaultRowHeight="12.75" customHeight="1"/>
  <cols>
    <col min="1" max="1" width="8.85546875" style="1" customWidth="1"/>
    <col min="2" max="2" width="6.140625" style="1" customWidth="1"/>
    <col min="3" max="3" width="11.42578125" style="1" customWidth="1"/>
    <col min="4" max="4" width="12.85546875" style="1" customWidth="1"/>
    <col min="5" max="5" width="13.42578125" style="1" customWidth="1"/>
    <col min="6" max="6" width="10" style="1" customWidth="1"/>
    <col min="7" max="7" width="9.5703125" style="1" customWidth="1"/>
    <col min="8" max="8" width="10.5703125" style="1" customWidth="1"/>
    <col min="9" max="10" width="5.42578125" style="1" customWidth="1"/>
    <col min="11" max="11" width="8.85546875" style="1" customWidth="1"/>
    <col min="12" max="12" width="10" style="1" customWidth="1"/>
    <col min="13" max="13" width="8.140625" style="1" customWidth="1"/>
    <col min="14" max="15" width="8.85546875" style="1" customWidth="1"/>
    <col min="16" max="16" width="8.85546875" style="340" customWidth="1"/>
    <col min="17" max="17" width="8.85546875" style="1" customWidth="1"/>
    <col min="18" max="16384" width="8.85546875" style="1"/>
  </cols>
  <sheetData>
    <row r="1" spans="1:16" ht="13.7" customHeight="1">
      <c r="A1" s="2"/>
      <c r="B1" s="3"/>
      <c r="C1" s="3"/>
      <c r="D1" s="3"/>
      <c r="E1" s="3"/>
      <c r="F1" s="3"/>
      <c r="G1" s="3"/>
      <c r="H1" s="3"/>
      <c r="I1" s="3"/>
      <c r="J1" s="3"/>
      <c r="K1" s="3"/>
      <c r="L1" s="3"/>
      <c r="M1" s="3"/>
      <c r="N1" s="3"/>
      <c r="O1" s="3"/>
      <c r="P1" s="6"/>
    </row>
    <row r="2" spans="1:16" ht="13.7" customHeight="1">
      <c r="A2" s="5"/>
      <c r="B2" s="6"/>
      <c r="C2" s="6"/>
      <c r="D2" s="6"/>
      <c r="E2" s="6"/>
      <c r="F2" s="436" t="s">
        <v>1</v>
      </c>
      <c r="G2" s="436"/>
      <c r="H2" s="436"/>
      <c r="I2" s="436"/>
      <c r="J2" s="436"/>
      <c r="K2" s="436"/>
      <c r="L2" s="436"/>
      <c r="M2" s="6"/>
      <c r="N2" s="6"/>
      <c r="O2" s="6"/>
      <c r="P2" s="6"/>
    </row>
    <row r="3" spans="1:16" ht="13.7" customHeight="1">
      <c r="A3" s="5"/>
      <c r="B3" s="6"/>
      <c r="C3" s="6"/>
      <c r="D3" s="6"/>
      <c r="E3" s="6"/>
      <c r="F3" s="6"/>
      <c r="G3" s="6"/>
      <c r="H3" s="8"/>
      <c r="I3" s="8"/>
      <c r="J3" s="8"/>
      <c r="K3" s="8"/>
      <c r="L3" s="8"/>
      <c r="M3" s="6"/>
      <c r="N3" s="6"/>
      <c r="O3" s="6"/>
      <c r="P3" s="6"/>
    </row>
    <row r="4" spans="1:16" ht="13.7" customHeight="1">
      <c r="A4" s="5"/>
      <c r="B4" s="336" t="s">
        <v>205</v>
      </c>
      <c r="C4" s="6"/>
      <c r="D4" s="6"/>
      <c r="E4" s="6"/>
      <c r="F4" s="6"/>
      <c r="G4" s="6"/>
      <c r="H4" s="8"/>
      <c r="I4" s="8"/>
      <c r="J4" s="8"/>
      <c r="K4" s="8"/>
      <c r="L4" s="330" t="s">
        <v>170</v>
      </c>
      <c r="M4" s="6"/>
      <c r="N4" s="6"/>
      <c r="O4" s="6"/>
      <c r="P4" s="6"/>
    </row>
    <row r="5" spans="1:16" ht="13.7" customHeight="1">
      <c r="A5" s="5"/>
      <c r="B5" s="6"/>
      <c r="C5" s="122"/>
      <c r="D5" s="6"/>
      <c r="E5" s="6"/>
      <c r="F5" s="6"/>
      <c r="G5" s="8"/>
      <c r="H5" s="8"/>
      <c r="I5" s="8"/>
      <c r="J5" s="8"/>
      <c r="K5" s="41"/>
      <c r="L5" s="6"/>
      <c r="M5" s="6"/>
      <c r="N5" s="6"/>
      <c r="O5" s="6"/>
      <c r="P5" s="6"/>
    </row>
    <row r="6" spans="1:16" ht="18.600000000000001" customHeight="1">
      <c r="A6" s="5"/>
      <c r="B6" s="349" t="s">
        <v>41</v>
      </c>
      <c r="C6" s="349"/>
      <c r="D6" s="349"/>
      <c r="E6" s="349"/>
      <c r="F6" s="349"/>
      <c r="G6" s="368"/>
      <c r="H6" s="368"/>
      <c r="I6" s="368"/>
      <c r="J6" s="368"/>
      <c r="K6" s="368"/>
      <c r="L6" s="338"/>
      <c r="M6" s="6"/>
      <c r="N6" s="6"/>
      <c r="O6" s="6"/>
      <c r="P6" s="6"/>
    </row>
    <row r="7" spans="1:16" ht="18.600000000000001" customHeight="1">
      <c r="A7" s="5"/>
      <c r="B7" s="6"/>
      <c r="C7" s="6"/>
      <c r="D7" s="6"/>
      <c r="E7" s="6"/>
      <c r="F7" s="6"/>
      <c r="G7" s="147"/>
      <c r="H7" s="148"/>
      <c r="I7" s="148"/>
      <c r="J7" s="148"/>
      <c r="K7" s="148"/>
      <c r="L7" s="148"/>
      <c r="M7" s="6"/>
      <c r="N7" s="6"/>
      <c r="O7" s="6"/>
      <c r="P7" s="6"/>
    </row>
    <row r="8" spans="1:16" ht="12.75" customHeight="1">
      <c r="A8" s="5"/>
      <c r="B8" s="260">
        <v>4.1100000000000003</v>
      </c>
      <c r="C8" s="47" t="s">
        <v>161</v>
      </c>
      <c r="D8" s="6"/>
      <c r="E8" s="261"/>
      <c r="F8" s="261"/>
      <c r="G8" s="261"/>
      <c r="H8" s="261"/>
      <c r="I8" s="261"/>
      <c r="J8" s="261"/>
      <c r="K8" s="261"/>
      <c r="L8" s="261"/>
      <c r="M8" s="6"/>
      <c r="N8" s="6"/>
      <c r="O8" s="6"/>
      <c r="P8" s="6"/>
    </row>
    <row r="9" spans="1:16" ht="12.75" customHeight="1">
      <c r="A9" s="5"/>
      <c r="B9" s="6"/>
      <c r="C9" s="47" t="s">
        <v>157</v>
      </c>
      <c r="D9" s="6"/>
      <c r="E9" s="261"/>
      <c r="F9" s="261"/>
      <c r="G9" s="261"/>
      <c r="H9" s="261"/>
      <c r="I9" s="261"/>
      <c r="J9" s="261"/>
      <c r="K9" s="261"/>
      <c r="L9" s="261"/>
      <c r="M9" s="6"/>
      <c r="N9" s="6"/>
      <c r="O9" s="6"/>
      <c r="P9" s="6"/>
    </row>
    <row r="10" spans="1:16" ht="12.75" customHeight="1">
      <c r="A10" s="5"/>
      <c r="B10" s="6"/>
      <c r="C10" s="47" t="s">
        <v>158</v>
      </c>
      <c r="D10" s="6"/>
      <c r="E10" s="261"/>
      <c r="F10" s="261"/>
      <c r="G10" s="261"/>
      <c r="H10" s="261"/>
      <c r="I10" s="261"/>
      <c r="J10" s="261"/>
      <c r="K10" s="261"/>
      <c r="L10" s="261"/>
      <c r="M10" s="6"/>
      <c r="N10" s="6"/>
      <c r="O10" s="6"/>
      <c r="P10" s="6"/>
    </row>
    <row r="11" spans="1:16" ht="12.75" customHeight="1">
      <c r="A11" s="5"/>
      <c r="B11" s="6"/>
      <c r="C11" s="47" t="s">
        <v>159</v>
      </c>
      <c r="D11" s="6"/>
      <c r="E11" s="261"/>
      <c r="F11" s="261"/>
      <c r="G11" s="261"/>
      <c r="H11" s="261"/>
      <c r="I11" s="261"/>
      <c r="J11" s="261"/>
      <c r="K11" s="261"/>
      <c r="L11" s="261"/>
      <c r="M11" s="6"/>
      <c r="N11" s="6"/>
      <c r="O11" s="6"/>
      <c r="P11" s="6"/>
    </row>
    <row r="12" spans="1:16" ht="12.75" customHeight="1">
      <c r="A12" s="5"/>
      <c r="B12" s="6"/>
      <c r="C12" s="47" t="s">
        <v>163</v>
      </c>
      <c r="D12" s="6"/>
      <c r="E12" s="261"/>
      <c r="F12" s="261"/>
      <c r="G12" s="261"/>
      <c r="H12" s="261"/>
      <c r="I12" s="261"/>
      <c r="J12" s="261"/>
      <c r="K12" s="261"/>
      <c r="L12" s="261"/>
      <c r="M12" s="6"/>
      <c r="N12" s="6"/>
      <c r="O12" s="6"/>
      <c r="P12" s="6"/>
    </row>
    <row r="13" spans="1:16" ht="12.75" customHeight="1">
      <c r="A13" s="5"/>
      <c r="B13" s="6"/>
      <c r="C13" s="52"/>
      <c r="D13" s="6"/>
      <c r="E13" s="261"/>
      <c r="F13" s="261"/>
      <c r="G13" s="261"/>
      <c r="H13" s="261"/>
      <c r="I13" s="261"/>
      <c r="J13" s="261"/>
      <c r="K13" s="261"/>
      <c r="L13" s="261"/>
      <c r="M13" s="6"/>
      <c r="N13" s="6"/>
      <c r="O13" s="6"/>
      <c r="P13" s="6"/>
    </row>
    <row r="14" spans="1:16" ht="12.75" customHeight="1">
      <c r="A14" s="5"/>
      <c r="B14" s="6"/>
      <c r="C14" s="47" t="s">
        <v>40</v>
      </c>
      <c r="D14" s="6"/>
      <c r="E14" s="261"/>
      <c r="F14" s="261"/>
      <c r="G14" s="261"/>
      <c r="H14" s="261"/>
      <c r="I14" s="261"/>
      <c r="J14" s="261"/>
      <c r="K14" s="261"/>
      <c r="L14" s="261"/>
      <c r="M14" s="6"/>
      <c r="N14" s="6"/>
      <c r="O14" s="6"/>
      <c r="P14" s="6"/>
    </row>
    <row r="15" spans="1:16" ht="13.7" customHeight="1">
      <c r="A15" s="5"/>
      <c r="B15" s="6"/>
      <c r="C15" s="50"/>
      <c r="D15" s="261"/>
      <c r="E15" s="261"/>
      <c r="F15" s="261"/>
      <c r="G15" s="261"/>
      <c r="H15" s="261"/>
      <c r="I15" s="261"/>
      <c r="J15" s="261"/>
      <c r="K15" s="261"/>
      <c r="L15" s="48"/>
      <c r="M15" s="6"/>
      <c r="N15" s="6"/>
      <c r="O15" s="6"/>
      <c r="P15" s="220"/>
    </row>
    <row r="16" spans="1:16" ht="18.600000000000001" customHeight="1">
      <c r="A16" s="5"/>
      <c r="B16" s="349" t="s">
        <v>208</v>
      </c>
      <c r="C16" s="349"/>
      <c r="D16" s="349"/>
      <c r="E16" s="349"/>
      <c r="F16" s="349"/>
      <c r="G16" s="349"/>
      <c r="H16" s="349"/>
      <c r="I16" s="349"/>
      <c r="J16" s="349"/>
      <c r="K16" s="349"/>
      <c r="L16" s="349"/>
      <c r="M16" s="6"/>
      <c r="N16" s="6"/>
      <c r="O16" s="6"/>
      <c r="P16" s="220"/>
    </row>
    <row r="17" spans="1:16" ht="13.7" customHeight="1">
      <c r="A17" s="5"/>
      <c r="B17" s="6"/>
      <c r="C17" s="396" t="s">
        <v>95</v>
      </c>
      <c r="D17" s="386"/>
      <c r="E17" s="279"/>
      <c r="F17" s="279"/>
      <c r="G17" s="279"/>
      <c r="H17" s="280"/>
      <c r="I17" s="280"/>
      <c r="J17" s="280"/>
      <c r="K17" s="280"/>
      <c r="L17" s="280"/>
      <c r="M17" s="6"/>
      <c r="N17" s="6"/>
      <c r="O17" s="6"/>
      <c r="P17" s="220"/>
    </row>
    <row r="18" spans="1:16" ht="14.25" customHeight="1">
      <c r="A18" s="5"/>
      <c r="B18" s="6"/>
      <c r="C18" s="281"/>
      <c r="D18" s="281"/>
      <c r="E18" s="282"/>
      <c r="F18" s="282"/>
      <c r="G18" s="282"/>
      <c r="H18" s="282"/>
      <c r="I18" s="281"/>
      <c r="J18" s="281"/>
      <c r="K18" s="281"/>
      <c r="L18" s="281"/>
      <c r="M18" s="6"/>
      <c r="N18" s="6"/>
      <c r="O18" s="6"/>
      <c r="P18" s="6"/>
    </row>
    <row r="19" spans="1:16" ht="30" customHeight="1">
      <c r="A19" s="5"/>
      <c r="B19" s="6"/>
      <c r="C19" s="6"/>
      <c r="D19" s="6"/>
      <c r="E19" s="262" t="s">
        <v>118</v>
      </c>
      <c r="F19" s="262" t="s">
        <v>119</v>
      </c>
      <c r="G19" s="262" t="s">
        <v>120</v>
      </c>
      <c r="H19" s="262" t="s">
        <v>121</v>
      </c>
      <c r="I19" s="281"/>
      <c r="J19" s="281"/>
      <c r="K19" s="281"/>
      <c r="L19" s="281"/>
      <c r="M19" s="283"/>
      <c r="N19" s="283"/>
      <c r="O19" s="6"/>
      <c r="P19" s="6"/>
    </row>
    <row r="20" spans="1:16" ht="29.45" customHeight="1">
      <c r="A20" s="5"/>
      <c r="B20" s="6"/>
      <c r="C20" s="6"/>
      <c r="D20" s="6"/>
      <c r="E20" s="284" t="s">
        <v>122</v>
      </c>
      <c r="F20" s="285">
        <v>85</v>
      </c>
      <c r="G20" s="286">
        <v>20</v>
      </c>
      <c r="H20" s="286">
        <v>81.3</v>
      </c>
      <c r="I20" s="281"/>
      <c r="J20" s="281"/>
      <c r="K20" s="281"/>
      <c r="L20" s="281"/>
      <c r="M20" s="283"/>
      <c r="N20" s="283"/>
      <c r="O20" s="6"/>
      <c r="P20" s="6"/>
    </row>
    <row r="21" spans="1:16" ht="29.1" customHeight="1">
      <c r="A21" s="5"/>
      <c r="B21" s="6"/>
      <c r="C21" s="6"/>
      <c r="D21" s="6"/>
      <c r="E21" s="287" t="s">
        <v>123</v>
      </c>
      <c r="F21" s="234">
        <v>18</v>
      </c>
      <c r="G21" s="235">
        <v>0</v>
      </c>
      <c r="H21" s="235">
        <v>17</v>
      </c>
      <c r="I21" s="281"/>
      <c r="J21" s="281"/>
      <c r="K21" s="281"/>
      <c r="L21" s="281"/>
      <c r="M21" s="283"/>
      <c r="N21" s="283"/>
      <c r="O21" s="6"/>
      <c r="P21" s="6"/>
    </row>
    <row r="22" spans="1:16" ht="29.1" customHeight="1">
      <c r="A22" s="5"/>
      <c r="B22" s="6"/>
      <c r="C22" s="6"/>
      <c r="D22" s="6"/>
      <c r="E22" s="288" t="s">
        <v>124</v>
      </c>
      <c r="F22" s="230">
        <v>15</v>
      </c>
      <c r="G22" s="231">
        <v>0</v>
      </c>
      <c r="H22" s="231">
        <v>14.2</v>
      </c>
      <c r="I22" s="281"/>
      <c r="J22" s="281"/>
      <c r="K22" s="281"/>
      <c r="L22" s="281"/>
      <c r="M22" s="283"/>
      <c r="N22" s="283"/>
      <c r="O22" s="6"/>
      <c r="P22" s="6"/>
    </row>
    <row r="23" spans="1:16" ht="16.5" customHeight="1">
      <c r="A23" s="5"/>
      <c r="B23" s="6"/>
      <c r="C23" s="6"/>
      <c r="D23" s="6"/>
      <c r="E23" s="289" t="s">
        <v>125</v>
      </c>
      <c r="F23" s="290">
        <v>75000</v>
      </c>
      <c r="G23" s="291">
        <v>100</v>
      </c>
      <c r="H23" s="291">
        <v>55314</v>
      </c>
      <c r="I23" s="281"/>
      <c r="J23" s="281"/>
      <c r="K23" s="281"/>
      <c r="L23" s="281"/>
      <c r="M23" s="283"/>
      <c r="N23" s="283"/>
      <c r="O23" s="6"/>
      <c r="P23" s="6"/>
    </row>
    <row r="24" spans="1:16" ht="14.25" customHeight="1">
      <c r="A24" s="5"/>
      <c r="B24" s="6"/>
      <c r="C24" s="281"/>
      <c r="D24" s="281"/>
      <c r="E24" s="292"/>
      <c r="F24" s="292"/>
      <c r="G24" s="292"/>
      <c r="H24" s="292"/>
      <c r="I24" s="281"/>
      <c r="J24" s="281"/>
      <c r="K24" s="281"/>
      <c r="L24" s="281"/>
      <c r="M24" s="6"/>
      <c r="N24" s="6"/>
      <c r="O24" s="6"/>
      <c r="P24" s="6"/>
    </row>
    <row r="25" spans="1:16" ht="18.75" customHeight="1">
      <c r="A25" s="5"/>
      <c r="B25" s="6"/>
      <c r="C25" s="47" t="s">
        <v>162</v>
      </c>
      <c r="D25" s="293"/>
      <c r="E25" s="293"/>
      <c r="F25" s="293"/>
      <c r="G25" s="293"/>
      <c r="H25" s="293"/>
      <c r="I25" s="293"/>
      <c r="J25" s="293"/>
      <c r="K25" s="293"/>
      <c r="L25" s="293"/>
      <c r="M25" s="6"/>
      <c r="N25" s="6"/>
      <c r="O25" s="6"/>
      <c r="P25" s="6"/>
    </row>
    <row r="26" spans="1:16" ht="12.75" customHeight="1">
      <c r="A26" s="5"/>
      <c r="B26" s="6"/>
      <c r="C26" s="52"/>
      <c r="D26" s="293"/>
      <c r="E26" s="293"/>
      <c r="F26" s="293"/>
      <c r="G26" s="293"/>
      <c r="H26" s="293"/>
      <c r="I26" s="293"/>
      <c r="J26" s="293"/>
      <c r="K26" s="293"/>
      <c r="L26" s="293"/>
      <c r="M26" s="6"/>
      <c r="N26" s="6"/>
      <c r="O26" s="6"/>
      <c r="P26" s="6"/>
    </row>
    <row r="27" spans="1:16" ht="12.75" customHeight="1">
      <c r="A27" s="5"/>
      <c r="B27" s="6"/>
      <c r="C27" s="90" t="s">
        <v>126</v>
      </c>
      <c r="D27" s="293"/>
      <c r="E27" s="293"/>
      <c r="F27" s="293"/>
      <c r="G27" s="293"/>
      <c r="H27" s="293"/>
      <c r="I27" s="293"/>
      <c r="J27" s="293"/>
      <c r="K27" s="293"/>
      <c r="L27" s="293"/>
      <c r="M27" s="6"/>
      <c r="N27" s="6"/>
      <c r="O27" s="6"/>
      <c r="P27" s="6"/>
    </row>
    <row r="28" spans="1:16" ht="12.75" customHeight="1">
      <c r="A28" s="5"/>
      <c r="B28" s="6"/>
      <c r="C28" s="294"/>
      <c r="D28" s="293"/>
      <c r="E28" s="293"/>
      <c r="F28" s="293"/>
      <c r="G28" s="293"/>
      <c r="H28" s="293"/>
      <c r="I28" s="293"/>
      <c r="J28" s="293"/>
      <c r="K28" s="293"/>
      <c r="L28" s="293"/>
      <c r="M28" s="6"/>
      <c r="N28" s="6"/>
      <c r="O28" s="6"/>
      <c r="P28" s="6"/>
    </row>
    <row r="29" spans="1:16" ht="12.75" customHeight="1">
      <c r="A29" s="5"/>
      <c r="B29" s="6"/>
      <c r="C29" s="424" t="s">
        <v>127</v>
      </c>
      <c r="D29" s="425"/>
      <c r="E29" s="425"/>
      <c r="F29" s="295">
        <f>(H20-G20)/(F20-G20)</f>
        <v>0.94307692307692303</v>
      </c>
      <c r="G29" s="293"/>
      <c r="H29" s="293"/>
      <c r="I29" s="293"/>
      <c r="J29" s="293"/>
      <c r="K29" s="293"/>
      <c r="L29" s="293"/>
      <c r="M29" s="6"/>
      <c r="N29" s="6"/>
      <c r="O29" s="6"/>
      <c r="P29" s="6"/>
    </row>
    <row r="30" spans="1:16" ht="12.75" customHeight="1">
      <c r="A30" s="5"/>
      <c r="B30" s="6"/>
      <c r="C30" s="296"/>
      <c r="D30" s="293"/>
      <c r="E30" s="293"/>
      <c r="F30" s="293"/>
      <c r="G30" s="293"/>
      <c r="H30" s="293"/>
      <c r="I30" s="293"/>
      <c r="J30" s="293"/>
      <c r="K30" s="293"/>
      <c r="L30" s="297"/>
      <c r="M30" s="6"/>
      <c r="N30" s="6"/>
      <c r="O30" s="6"/>
      <c r="P30" s="6"/>
    </row>
    <row r="31" spans="1:16" ht="12.75" customHeight="1">
      <c r="A31" s="5"/>
      <c r="B31" s="6"/>
      <c r="C31" s="298" t="s">
        <v>128</v>
      </c>
      <c r="D31" s="293"/>
      <c r="E31" s="293"/>
      <c r="F31" s="293"/>
      <c r="G31" s="293"/>
      <c r="H31" s="293"/>
      <c r="I31" s="293"/>
      <c r="J31" s="293"/>
      <c r="K31" s="293"/>
      <c r="L31" s="293"/>
      <c r="M31" s="6"/>
      <c r="N31" s="6"/>
      <c r="O31" s="6"/>
      <c r="P31" s="6"/>
    </row>
    <row r="32" spans="1:16" ht="12.75" customHeight="1">
      <c r="A32" s="5"/>
      <c r="B32" s="6"/>
      <c r="C32" s="299" t="s">
        <v>129</v>
      </c>
      <c r="D32" s="293"/>
      <c r="E32" s="293"/>
      <c r="F32" s="293"/>
      <c r="G32" s="293"/>
      <c r="H32" s="293"/>
      <c r="I32" s="293"/>
      <c r="J32" s="293"/>
      <c r="K32" s="293"/>
      <c r="L32" s="293"/>
      <c r="M32" s="6"/>
      <c r="N32" s="6"/>
      <c r="O32" s="6"/>
      <c r="P32" s="6"/>
    </row>
    <row r="33" spans="1:16" ht="12.75" customHeight="1">
      <c r="A33" s="5"/>
      <c r="B33" s="6"/>
      <c r="C33" s="426" t="s">
        <v>130</v>
      </c>
      <c r="D33" s="427"/>
      <c r="E33" s="427"/>
      <c r="F33" s="295">
        <f>(H21-G21)/(F21-G21)</f>
        <v>0.94444444444444442</v>
      </c>
      <c r="G33" s="293"/>
      <c r="H33" s="293"/>
      <c r="I33" s="293"/>
      <c r="J33" s="293"/>
      <c r="K33" s="293"/>
      <c r="L33" s="293"/>
      <c r="M33" s="6"/>
      <c r="N33" s="6"/>
      <c r="O33" s="6"/>
      <c r="P33" s="6"/>
    </row>
    <row r="34" spans="1:16" ht="12.75" customHeight="1">
      <c r="A34" s="5"/>
      <c r="B34" s="6"/>
      <c r="C34" s="182"/>
      <c r="D34" s="300"/>
      <c r="E34" s="293"/>
      <c r="F34" s="293"/>
      <c r="G34" s="293"/>
      <c r="H34" s="293"/>
      <c r="I34" s="293"/>
      <c r="J34" s="293"/>
      <c r="K34" s="293"/>
      <c r="L34" s="293"/>
      <c r="M34" s="6"/>
      <c r="N34" s="6"/>
      <c r="O34" s="6"/>
      <c r="P34" s="6"/>
    </row>
    <row r="35" spans="1:16" ht="12.75" customHeight="1">
      <c r="A35" s="5"/>
      <c r="B35" s="6"/>
      <c r="C35" s="426" t="s">
        <v>131</v>
      </c>
      <c r="D35" s="427"/>
      <c r="E35" s="427"/>
      <c r="F35" s="295">
        <f>(H22-G22)/(F22-G22)</f>
        <v>0.94666666666666666</v>
      </c>
      <c r="G35" s="293"/>
      <c r="H35" s="293"/>
      <c r="I35" s="293"/>
      <c r="J35" s="293"/>
      <c r="K35" s="293"/>
      <c r="L35" s="293"/>
      <c r="M35" s="6"/>
      <c r="N35" s="6"/>
      <c r="O35" s="6"/>
      <c r="P35" s="6"/>
    </row>
    <row r="36" spans="1:16" ht="12.75" customHeight="1">
      <c r="A36" s="5"/>
      <c r="B36" s="6"/>
      <c r="C36" s="272"/>
      <c r="D36" s="272"/>
      <c r="E36" s="6"/>
      <c r="F36" s="295"/>
      <c r="G36" s="293"/>
      <c r="H36" s="293"/>
      <c r="I36" s="293"/>
      <c r="J36" s="293"/>
      <c r="K36" s="293"/>
      <c r="L36" s="293"/>
      <c r="M36" s="6"/>
      <c r="N36" s="6"/>
      <c r="O36" s="6"/>
      <c r="P36" s="6"/>
    </row>
    <row r="37" spans="1:16" ht="12.75" customHeight="1">
      <c r="A37" s="5"/>
      <c r="B37" s="6"/>
      <c r="C37" s="51" t="s">
        <v>132</v>
      </c>
      <c r="D37" s="300"/>
      <c r="E37" s="293"/>
      <c r="F37" s="293"/>
      <c r="G37" s="293"/>
      <c r="H37" s="293"/>
      <c r="I37" s="293"/>
      <c r="J37" s="293"/>
      <c r="K37" s="293"/>
      <c r="L37" s="293"/>
      <c r="M37" s="6"/>
      <c r="N37" s="6"/>
      <c r="O37" s="6"/>
      <c r="P37" s="6"/>
    </row>
    <row r="38" spans="1:16" ht="12.75" customHeight="1">
      <c r="A38" s="5"/>
      <c r="B38" s="6"/>
      <c r="C38" s="272"/>
      <c r="D38" s="300"/>
      <c r="E38" s="293"/>
      <c r="F38" s="293"/>
      <c r="G38" s="293"/>
      <c r="H38" s="293"/>
      <c r="I38" s="293"/>
      <c r="J38" s="293"/>
      <c r="K38" s="293"/>
      <c r="L38" s="293"/>
      <c r="M38" s="6"/>
      <c r="N38" s="6"/>
      <c r="O38" s="6"/>
      <c r="P38" s="6"/>
    </row>
    <row r="39" spans="1:16" ht="12.75" customHeight="1">
      <c r="A39" s="5"/>
      <c r="B39" s="6"/>
      <c r="C39" s="424" t="s">
        <v>133</v>
      </c>
      <c r="D39" s="425"/>
      <c r="E39" s="425"/>
      <c r="F39" s="295">
        <f>(F33+F35)/2</f>
        <v>0.94555555555555548</v>
      </c>
      <c r="G39" s="293"/>
      <c r="H39" s="293"/>
      <c r="I39" s="293"/>
      <c r="J39" s="293"/>
      <c r="K39" s="293"/>
      <c r="L39" s="293"/>
      <c r="M39" s="6"/>
      <c r="N39" s="6"/>
      <c r="O39" s="6"/>
      <c r="P39" s="6"/>
    </row>
    <row r="40" spans="1:16" ht="12.75" customHeight="1">
      <c r="A40" s="5"/>
      <c r="B40" s="6"/>
      <c r="C40" s="294"/>
      <c r="D40" s="293"/>
      <c r="E40" s="293"/>
      <c r="F40" s="293"/>
      <c r="G40" s="293"/>
      <c r="H40" s="293"/>
      <c r="I40" s="293"/>
      <c r="J40" s="293"/>
      <c r="K40" s="293"/>
      <c r="L40" s="293"/>
      <c r="M40" s="6"/>
      <c r="N40" s="6"/>
      <c r="O40" s="6"/>
      <c r="P40" s="6"/>
    </row>
    <row r="41" spans="1:16" ht="12.75" customHeight="1">
      <c r="A41" s="5"/>
      <c r="B41" s="32" t="s">
        <v>134</v>
      </c>
      <c r="C41" s="298" t="s">
        <v>135</v>
      </c>
      <c r="D41" s="293"/>
      <c r="E41" s="293"/>
      <c r="F41" s="293"/>
      <c r="G41" s="293"/>
      <c r="H41" s="293"/>
      <c r="I41" s="293"/>
      <c r="J41" s="293"/>
      <c r="K41" s="293"/>
      <c r="L41" s="293"/>
      <c r="M41" s="6"/>
      <c r="N41" s="6"/>
      <c r="O41" s="6"/>
      <c r="P41" s="6"/>
    </row>
    <row r="42" spans="1:16" ht="12.75" customHeight="1">
      <c r="A42" s="5"/>
      <c r="B42" s="6"/>
      <c r="C42" s="69"/>
      <c r="D42" s="293"/>
      <c r="E42" s="293"/>
      <c r="F42" s="293"/>
      <c r="G42" s="293"/>
      <c r="H42" s="293"/>
      <c r="I42" s="293"/>
      <c r="J42" s="293"/>
      <c r="K42" s="293"/>
      <c r="L42" s="293"/>
      <c r="M42" s="6"/>
      <c r="N42" s="6"/>
      <c r="O42" s="6"/>
      <c r="P42" s="6"/>
    </row>
    <row r="43" spans="1:16" ht="12.75" customHeight="1">
      <c r="A43" s="5"/>
      <c r="B43" s="6"/>
      <c r="C43" s="424" t="s">
        <v>136</v>
      </c>
      <c r="D43" s="425"/>
      <c r="E43" s="425"/>
      <c r="F43" s="301">
        <f>(LN(H23)-LN(G23))/(LN(F23)-LN(G23))</f>
        <v>0.95400925896235367</v>
      </c>
      <c r="G43" s="293"/>
      <c r="H43" s="293"/>
      <c r="I43" s="293"/>
      <c r="J43" s="293"/>
      <c r="K43" s="293"/>
      <c r="L43" s="293"/>
      <c r="M43" s="6"/>
      <c r="N43" s="6"/>
      <c r="O43" s="6"/>
      <c r="P43" s="6"/>
    </row>
    <row r="44" spans="1:16" ht="12.75" customHeight="1">
      <c r="A44" s="5"/>
      <c r="B44" s="6"/>
      <c r="C44" s="52"/>
      <c r="D44" s="293"/>
      <c r="E44" s="293"/>
      <c r="F44" s="293"/>
      <c r="G44" s="293"/>
      <c r="H44" s="293"/>
      <c r="I44" s="293"/>
      <c r="J44" s="293"/>
      <c r="K44" s="293"/>
      <c r="L44" s="293"/>
      <c r="M44" s="6"/>
      <c r="N44" s="6"/>
      <c r="O44" s="6"/>
      <c r="P44" s="6"/>
    </row>
    <row r="45" spans="1:16" ht="12.75" customHeight="1">
      <c r="A45" s="5"/>
      <c r="B45" s="6"/>
      <c r="C45" s="47" t="s">
        <v>137</v>
      </c>
      <c r="D45" s="293"/>
      <c r="E45" s="293"/>
      <c r="F45" s="293"/>
      <c r="G45" s="293"/>
      <c r="H45" s="293"/>
      <c r="I45" s="293"/>
      <c r="J45" s="293"/>
      <c r="K45" s="293"/>
      <c r="L45" s="293"/>
      <c r="M45" s="6"/>
      <c r="N45" s="6"/>
      <c r="O45" s="6"/>
      <c r="P45" s="6"/>
    </row>
    <row r="46" spans="1:16" ht="12.75" customHeight="1">
      <c r="A46" s="5"/>
      <c r="B46" s="6"/>
      <c r="C46" s="52"/>
      <c r="D46" s="293"/>
      <c r="E46" s="293"/>
      <c r="F46" s="293"/>
      <c r="G46" s="293"/>
      <c r="H46" s="293"/>
      <c r="I46" s="293"/>
      <c r="J46" s="293"/>
      <c r="K46" s="293"/>
      <c r="L46" s="293"/>
      <c r="M46" s="6"/>
      <c r="N46" s="6"/>
      <c r="O46" s="6"/>
      <c r="P46" s="6"/>
    </row>
    <row r="47" spans="1:16" ht="12.75" customHeight="1">
      <c r="A47" s="5"/>
      <c r="B47" s="6"/>
      <c r="C47" s="6"/>
      <c r="D47" s="6"/>
      <c r="E47" s="302" t="s">
        <v>138</v>
      </c>
      <c r="F47" s="303">
        <f>(F29*F39*F43)^(1/3)</f>
        <v>0.94753570948521049</v>
      </c>
      <c r="G47" s="293"/>
      <c r="H47" s="293"/>
      <c r="I47" s="293"/>
      <c r="J47" s="293"/>
      <c r="K47" s="293"/>
      <c r="L47" s="293"/>
      <c r="M47" s="6"/>
      <c r="N47" s="6"/>
      <c r="O47" s="6"/>
      <c r="P47" s="6"/>
    </row>
    <row r="48" spans="1:16" ht="34.5" customHeight="1">
      <c r="A48" s="5"/>
      <c r="B48" s="6"/>
      <c r="C48" s="380" t="s">
        <v>164</v>
      </c>
      <c r="D48" s="381"/>
      <c r="E48" s="381"/>
      <c r="F48" s="381"/>
      <c r="G48" s="381"/>
      <c r="H48" s="381"/>
      <c r="I48" s="381"/>
      <c r="J48" s="381"/>
      <c r="K48" s="381"/>
      <c r="L48" s="381"/>
      <c r="M48" s="6"/>
      <c r="N48" s="6"/>
      <c r="O48" s="6"/>
      <c r="P48" s="6"/>
    </row>
    <row r="49" spans="1:16" ht="31.5" customHeight="1">
      <c r="A49" s="5"/>
      <c r="B49" s="6"/>
      <c r="C49" s="381"/>
      <c r="D49" s="381"/>
      <c r="E49" s="381"/>
      <c r="F49" s="381"/>
      <c r="G49" s="381"/>
      <c r="H49" s="381"/>
      <c r="I49" s="381"/>
      <c r="J49" s="381"/>
      <c r="K49" s="381"/>
      <c r="L49" s="381"/>
      <c r="M49" s="6"/>
      <c r="N49" s="6"/>
      <c r="O49" s="6"/>
      <c r="P49" s="6"/>
    </row>
    <row r="50" spans="1:16" ht="16.5" customHeight="1">
      <c r="A50" s="5"/>
      <c r="B50" s="349" t="s">
        <v>12</v>
      </c>
      <c r="C50" s="349"/>
      <c r="D50" s="349"/>
      <c r="E50" s="349"/>
      <c r="F50" s="349"/>
      <c r="G50" s="368" t="s">
        <v>13</v>
      </c>
      <c r="H50" s="368"/>
      <c r="I50" s="368"/>
      <c r="J50" s="368"/>
      <c r="K50" s="368"/>
      <c r="L50" s="368"/>
      <c r="M50" s="6"/>
      <c r="N50" s="6"/>
      <c r="O50" s="6"/>
      <c r="P50" s="6"/>
    </row>
    <row r="51" spans="1:16" s="340" customFormat="1" ht="14.45" customHeight="1">
      <c r="A51" s="5"/>
      <c r="B51" s="6"/>
      <c r="C51" s="274"/>
      <c r="D51" s="275"/>
      <c r="E51" s="276"/>
      <c r="F51" s="277"/>
      <c r="G51" s="6"/>
      <c r="H51" s="278"/>
      <c r="I51" s="6"/>
      <c r="J51" s="278"/>
      <c r="K51" s="181"/>
      <c r="L51" s="6"/>
      <c r="M51" s="6"/>
      <c r="N51" s="6"/>
      <c r="O51" s="6"/>
      <c r="P51" s="6"/>
    </row>
    <row r="52" spans="1:16" s="340" customFormat="1" ht="12.75" customHeight="1"/>
  </sheetData>
  <mergeCells count="13">
    <mergeCell ref="B6:F6"/>
    <mergeCell ref="C17:D17"/>
    <mergeCell ref="G6:K6"/>
    <mergeCell ref="F2:L2"/>
    <mergeCell ref="B16:L16"/>
    <mergeCell ref="C48:L49"/>
    <mergeCell ref="C29:E29"/>
    <mergeCell ref="C33:E33"/>
    <mergeCell ref="C35:E35"/>
    <mergeCell ref="C39:E39"/>
    <mergeCell ref="C43:E43"/>
    <mergeCell ref="G50:L50"/>
    <mergeCell ref="B50:F50"/>
  </mergeCells>
  <hyperlinks>
    <hyperlink ref="B4" location="Ejercicios!A1" display="Volver a ejercicios" xr:uid="{00000000-0004-0000-0D00-000000000000}"/>
    <hyperlink ref="L4" location="Índice!A1" display="Volver al índice" xr:uid="{00000000-0004-0000-0D00-000001000000}"/>
  </hyperlinks>
  <pageMargins left="0.75" right="0.75" top="1" bottom="1" header="0.5" footer="0.5"/>
  <pageSetup scale="68" orientation="portrait" r:id="rId1"/>
  <headerFooter>
    <oddFooter>&amp;R&amp;"Arial,Regular"&amp;10&amp;K000000Rta_4.11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76"/>
  <sheetViews>
    <sheetView showGridLines="0" zoomScaleNormal="100" workbookViewId="0">
      <selection activeCell="K4" sqref="K4"/>
    </sheetView>
  </sheetViews>
  <sheetFormatPr baseColWidth="10" defaultColWidth="9.140625" defaultRowHeight="12.75" customHeight="1"/>
  <cols>
    <col min="1" max="1" width="9.140625" style="1" customWidth="1"/>
    <col min="2" max="2" width="4.42578125" style="1" customWidth="1"/>
    <col min="3" max="6" width="10.5703125" style="1" customWidth="1"/>
    <col min="7" max="7" width="12.42578125" style="1" customWidth="1"/>
    <col min="8" max="11" width="10.5703125" style="1" customWidth="1"/>
    <col min="12" max="15" width="9.140625" style="1" customWidth="1"/>
    <col min="16" max="16" width="9.140625" style="340" customWidth="1"/>
    <col min="17" max="17" width="9.140625" style="1" customWidth="1"/>
    <col min="18" max="16384" width="9.140625" style="1"/>
  </cols>
  <sheetData>
    <row r="1" spans="1:16" ht="13.7" customHeight="1">
      <c r="A1" s="2"/>
      <c r="B1" s="3"/>
      <c r="C1" s="3"/>
      <c r="D1" s="3"/>
      <c r="E1" s="3"/>
      <c r="F1" s="3"/>
      <c r="G1" s="3"/>
      <c r="H1" s="3"/>
      <c r="I1" s="3"/>
      <c r="J1" s="3"/>
      <c r="K1" s="3"/>
      <c r="L1" s="3"/>
      <c r="M1" s="3"/>
      <c r="N1" s="3"/>
      <c r="O1" s="3"/>
      <c r="P1" s="6"/>
    </row>
    <row r="2" spans="1:16" ht="13.7" customHeight="1">
      <c r="A2" s="5"/>
      <c r="B2" s="8"/>
      <c r="C2" s="8"/>
      <c r="D2" s="8"/>
      <c r="E2" s="8"/>
      <c r="F2" s="304" t="s">
        <v>1</v>
      </c>
      <c r="G2" s="305"/>
      <c r="H2" s="305"/>
      <c r="I2" s="305"/>
      <c r="J2" s="305"/>
      <c r="K2" s="305"/>
      <c r="L2" s="6"/>
      <c r="M2" s="6"/>
      <c r="N2" s="6"/>
      <c r="O2" s="6"/>
      <c r="P2" s="6"/>
    </row>
    <row r="3" spans="1:16" ht="13.7" customHeight="1">
      <c r="A3" s="5"/>
      <c r="B3" s="6"/>
      <c r="C3" s="6"/>
      <c r="D3" s="6"/>
      <c r="E3" s="6"/>
      <c r="F3" s="6"/>
      <c r="G3" s="6"/>
      <c r="H3" s="6"/>
      <c r="I3" s="6"/>
      <c r="J3" s="6"/>
      <c r="K3" s="6"/>
      <c r="L3" s="6"/>
      <c r="M3" s="6"/>
      <c r="N3" s="6"/>
      <c r="O3" s="6"/>
      <c r="P3" s="6"/>
    </row>
    <row r="4" spans="1:16" ht="13.7" customHeight="1">
      <c r="A4" s="5"/>
      <c r="B4" s="336" t="s">
        <v>205</v>
      </c>
      <c r="C4" s="6"/>
      <c r="D4" s="6"/>
      <c r="E4" s="6"/>
      <c r="F4" s="6"/>
      <c r="G4" s="6"/>
      <c r="H4" s="6"/>
      <c r="I4" s="6"/>
      <c r="J4" s="41"/>
      <c r="K4" s="330" t="s">
        <v>170</v>
      </c>
      <c r="L4" s="6"/>
      <c r="M4" s="6"/>
      <c r="N4" s="6"/>
      <c r="O4" s="6"/>
      <c r="P4" s="6"/>
    </row>
    <row r="5" spans="1:16" ht="13.7" customHeight="1">
      <c r="A5" s="5"/>
      <c r="B5" s="6"/>
      <c r="C5" s="6"/>
      <c r="D5" s="6"/>
      <c r="E5" s="6"/>
      <c r="F5" s="6"/>
      <c r="G5" s="6"/>
      <c r="H5" s="6"/>
      <c r="I5" s="6"/>
      <c r="J5" s="6"/>
      <c r="K5" s="6"/>
      <c r="L5" s="6"/>
      <c r="M5" s="6"/>
      <c r="N5" s="6"/>
      <c r="O5" s="6"/>
      <c r="P5" s="6"/>
    </row>
    <row r="6" spans="1:16" ht="18.600000000000001" customHeight="1">
      <c r="A6" s="5"/>
      <c r="B6" s="349" t="s">
        <v>139</v>
      </c>
      <c r="C6" s="349"/>
      <c r="D6" s="349"/>
      <c r="E6" s="349"/>
      <c r="F6" s="349"/>
      <c r="G6" s="349"/>
      <c r="H6" s="349"/>
      <c r="I6" s="349"/>
      <c r="J6" s="349"/>
      <c r="K6" s="349"/>
      <c r="L6" s="6"/>
      <c r="M6" s="6"/>
      <c r="N6" s="6"/>
      <c r="O6" s="6"/>
      <c r="P6" s="6"/>
    </row>
    <row r="7" spans="1:16" ht="13.7" customHeight="1">
      <c r="A7" s="5"/>
      <c r="B7" s="6"/>
      <c r="C7" s="6"/>
      <c r="D7" s="6"/>
      <c r="E7" s="6"/>
      <c r="F7" s="6"/>
      <c r="G7" s="306"/>
      <c r="H7" s="306"/>
      <c r="I7" s="6"/>
      <c r="J7" s="6"/>
      <c r="K7" s="6"/>
      <c r="L7" s="6"/>
      <c r="M7" s="6"/>
      <c r="N7" s="6"/>
      <c r="O7" s="6"/>
      <c r="P7" s="6"/>
    </row>
    <row r="8" spans="1:16" ht="12" customHeight="1">
      <c r="A8" s="5"/>
      <c r="B8" s="307" t="s">
        <v>140</v>
      </c>
      <c r="C8" s="31"/>
      <c r="D8" s="31"/>
      <c r="E8" s="31"/>
      <c r="F8" s="31"/>
      <c r="G8" s="223"/>
      <c r="H8" s="223"/>
      <c r="I8" s="223"/>
      <c r="J8" s="223"/>
      <c r="K8" s="223"/>
      <c r="L8" s="182"/>
      <c r="M8" s="31"/>
      <c r="N8" s="31"/>
      <c r="O8" s="31"/>
      <c r="P8" s="31"/>
    </row>
    <row r="9" spans="1:16" ht="12" customHeight="1">
      <c r="A9" s="5"/>
      <c r="B9" s="55"/>
      <c r="C9" s="31"/>
      <c r="D9" s="31"/>
      <c r="E9" s="31"/>
      <c r="F9" s="31"/>
      <c r="G9" s="223"/>
      <c r="H9" s="223"/>
      <c r="I9" s="223"/>
      <c r="J9" s="223"/>
      <c r="K9" s="223"/>
      <c r="L9" s="308"/>
      <c r="M9" s="31"/>
      <c r="N9" s="31"/>
      <c r="O9" s="31"/>
      <c r="P9" s="31"/>
    </row>
    <row r="10" spans="1:16" ht="12" customHeight="1">
      <c r="A10" s="5"/>
      <c r="B10" s="428" t="s">
        <v>141</v>
      </c>
      <c r="C10" s="429"/>
      <c r="D10" s="429"/>
      <c r="E10" s="429"/>
      <c r="F10" s="429"/>
      <c r="G10" s="429"/>
      <c r="H10" s="429"/>
      <c r="I10" s="429"/>
      <c r="J10" s="429"/>
      <c r="K10" s="429"/>
      <c r="L10" s="310"/>
      <c r="M10" s="31"/>
      <c r="N10" s="31"/>
      <c r="O10" s="31"/>
      <c r="P10" s="31"/>
    </row>
    <row r="11" spans="1:16" ht="12" customHeight="1">
      <c r="A11" s="5"/>
      <c r="B11" s="429"/>
      <c r="C11" s="429"/>
      <c r="D11" s="429"/>
      <c r="E11" s="429"/>
      <c r="F11" s="429"/>
      <c r="G11" s="429"/>
      <c r="H11" s="429"/>
      <c r="I11" s="429"/>
      <c r="J11" s="429"/>
      <c r="K11" s="429"/>
      <c r="L11" s="310"/>
      <c r="M11" s="31"/>
      <c r="N11" s="31"/>
      <c r="O11" s="31"/>
      <c r="P11" s="31"/>
    </row>
    <row r="12" spans="1:16" ht="12" customHeight="1">
      <c r="A12" s="5"/>
      <c r="B12" s="429"/>
      <c r="C12" s="429"/>
      <c r="D12" s="429"/>
      <c r="E12" s="429"/>
      <c r="F12" s="429"/>
      <c r="G12" s="429"/>
      <c r="H12" s="429"/>
      <c r="I12" s="429"/>
      <c r="J12" s="429"/>
      <c r="K12" s="429"/>
      <c r="L12" s="308"/>
      <c r="M12" s="31"/>
      <c r="N12" s="31"/>
      <c r="O12" s="31"/>
      <c r="P12" s="31"/>
    </row>
    <row r="13" spans="1:16" ht="12" customHeight="1">
      <c r="A13" s="5"/>
      <c r="B13" s="310"/>
      <c r="C13" s="310"/>
      <c r="D13" s="310"/>
      <c r="E13" s="310"/>
      <c r="F13" s="310"/>
      <c r="G13" s="310"/>
      <c r="H13" s="310"/>
      <c r="I13" s="310"/>
      <c r="J13" s="310"/>
      <c r="K13" s="310"/>
      <c r="L13" s="310"/>
      <c r="M13" s="31"/>
      <c r="N13" s="31"/>
      <c r="O13" s="31"/>
      <c r="P13" s="31"/>
    </row>
    <row r="14" spans="1:16" ht="12" customHeight="1">
      <c r="A14" s="5"/>
      <c r="B14" s="428" t="s">
        <v>142</v>
      </c>
      <c r="C14" s="429"/>
      <c r="D14" s="429"/>
      <c r="E14" s="429"/>
      <c r="F14" s="429"/>
      <c r="G14" s="429"/>
      <c r="H14" s="429"/>
      <c r="I14" s="429"/>
      <c r="J14" s="429"/>
      <c r="K14" s="429"/>
      <c r="L14" s="310"/>
      <c r="M14" s="31"/>
      <c r="N14" s="31"/>
      <c r="O14" s="31"/>
      <c r="P14" s="31"/>
    </row>
    <row r="15" spans="1:16" ht="12" customHeight="1">
      <c r="A15" s="5"/>
      <c r="B15" s="429"/>
      <c r="C15" s="429"/>
      <c r="D15" s="429"/>
      <c r="E15" s="429"/>
      <c r="F15" s="429"/>
      <c r="G15" s="429"/>
      <c r="H15" s="429"/>
      <c r="I15" s="429"/>
      <c r="J15" s="429"/>
      <c r="K15" s="429"/>
      <c r="L15" s="308"/>
      <c r="M15" s="31"/>
      <c r="N15" s="31"/>
      <c r="O15" s="31"/>
      <c r="P15" s="31"/>
    </row>
    <row r="16" spans="1:16" ht="12" customHeight="1">
      <c r="A16" s="5"/>
      <c r="B16" s="429"/>
      <c r="C16" s="429"/>
      <c r="D16" s="429"/>
      <c r="E16" s="429"/>
      <c r="F16" s="429"/>
      <c r="G16" s="429"/>
      <c r="H16" s="429"/>
      <c r="I16" s="429"/>
      <c r="J16" s="429"/>
      <c r="K16" s="429"/>
      <c r="L16" s="310"/>
      <c r="M16" s="31"/>
      <c r="N16" s="31"/>
      <c r="O16" s="31"/>
      <c r="P16" s="31"/>
    </row>
    <row r="17" spans="1:16" ht="12" customHeight="1">
      <c r="A17" s="5"/>
      <c r="B17" s="429"/>
      <c r="C17" s="429"/>
      <c r="D17" s="429"/>
      <c r="E17" s="429"/>
      <c r="F17" s="429"/>
      <c r="G17" s="429"/>
      <c r="H17" s="429"/>
      <c r="I17" s="429"/>
      <c r="J17" s="429"/>
      <c r="K17" s="429"/>
      <c r="L17" s="310"/>
      <c r="M17" s="31"/>
      <c r="N17" s="31"/>
      <c r="O17" s="31"/>
      <c r="P17" s="31"/>
    </row>
    <row r="18" spans="1:16" ht="12" customHeight="1">
      <c r="A18" s="5"/>
      <c r="B18" s="429" t="s">
        <v>166</v>
      </c>
      <c r="C18" s="429"/>
      <c r="D18" s="429"/>
      <c r="E18" s="429"/>
      <c r="F18" s="429"/>
      <c r="G18" s="429"/>
      <c r="H18" s="429"/>
      <c r="I18" s="429"/>
      <c r="J18" s="429"/>
      <c r="K18" s="429"/>
      <c r="L18" s="310"/>
      <c r="M18" s="31"/>
      <c r="N18" s="31"/>
      <c r="O18" s="31"/>
      <c r="P18" s="31"/>
    </row>
    <row r="19" spans="1:16" ht="12" customHeight="1">
      <c r="A19" s="5"/>
      <c r="B19" s="429"/>
      <c r="C19" s="429"/>
      <c r="D19" s="429"/>
      <c r="E19" s="429"/>
      <c r="F19" s="429"/>
      <c r="G19" s="429"/>
      <c r="H19" s="429"/>
      <c r="I19" s="429"/>
      <c r="J19" s="429"/>
      <c r="K19" s="429"/>
      <c r="L19" s="310"/>
      <c r="M19" s="31"/>
      <c r="N19" s="31"/>
      <c r="O19" s="31"/>
      <c r="P19" s="31"/>
    </row>
    <row r="20" spans="1:16" ht="11.25" customHeight="1">
      <c r="A20" s="5"/>
      <c r="B20" s="31"/>
      <c r="C20" s="31"/>
      <c r="D20" s="31"/>
      <c r="E20" s="31"/>
      <c r="F20" s="31"/>
      <c r="G20" s="31"/>
      <c r="H20" s="31"/>
      <c r="I20" s="31"/>
      <c r="J20" s="31"/>
      <c r="K20" s="31"/>
      <c r="L20" s="31"/>
      <c r="M20" s="31"/>
      <c r="N20" s="31"/>
      <c r="O20" s="31"/>
      <c r="P20" s="31"/>
    </row>
    <row r="21" spans="1:16" ht="12" customHeight="1">
      <c r="A21" s="5"/>
      <c r="B21" s="428" t="s">
        <v>143</v>
      </c>
      <c r="C21" s="429"/>
      <c r="D21" s="429"/>
      <c r="E21" s="429"/>
      <c r="F21" s="429"/>
      <c r="G21" s="429"/>
      <c r="H21" s="429"/>
      <c r="I21" s="429"/>
      <c r="J21" s="429"/>
      <c r="K21" s="429"/>
      <c r="L21" s="310"/>
      <c r="M21" s="31"/>
      <c r="N21" s="31"/>
      <c r="O21" s="31"/>
      <c r="P21" s="31"/>
    </row>
    <row r="22" spans="1:16" ht="12" customHeight="1">
      <c r="A22" s="5"/>
      <c r="B22" s="429"/>
      <c r="C22" s="429"/>
      <c r="D22" s="429"/>
      <c r="E22" s="429"/>
      <c r="F22" s="429"/>
      <c r="G22" s="429"/>
      <c r="H22" s="429"/>
      <c r="I22" s="429"/>
      <c r="J22" s="429"/>
      <c r="K22" s="429"/>
      <c r="L22" s="310"/>
      <c r="M22" s="31"/>
      <c r="N22" s="31"/>
      <c r="O22" s="31"/>
      <c r="P22" s="31"/>
    </row>
    <row r="23" spans="1:16" ht="18.75" customHeight="1">
      <c r="A23" s="5"/>
      <c r="B23" s="429"/>
      <c r="C23" s="429"/>
      <c r="D23" s="429"/>
      <c r="E23" s="429"/>
      <c r="F23" s="429"/>
      <c r="G23" s="429"/>
      <c r="H23" s="429"/>
      <c r="I23" s="429"/>
      <c r="J23" s="429"/>
      <c r="K23" s="429"/>
      <c r="L23" s="31"/>
      <c r="M23" s="31"/>
      <c r="N23" s="31"/>
      <c r="O23" s="31"/>
      <c r="P23" s="31"/>
    </row>
    <row r="24" spans="1:16" ht="12" customHeight="1">
      <c r="A24" s="5"/>
      <c r="B24" s="311"/>
      <c r="C24" s="311"/>
      <c r="D24" s="311"/>
      <c r="E24" s="311"/>
      <c r="F24" s="311"/>
      <c r="G24" s="311"/>
      <c r="H24" s="311"/>
      <c r="I24" s="311"/>
      <c r="J24" s="311"/>
      <c r="K24" s="311"/>
      <c r="L24" s="311"/>
      <c r="M24" s="31"/>
      <c r="N24" s="31"/>
      <c r="O24" s="31"/>
      <c r="P24" s="31"/>
    </row>
    <row r="25" spans="1:16" ht="12" customHeight="1">
      <c r="A25" s="5"/>
      <c r="B25" s="428" t="s">
        <v>144</v>
      </c>
      <c r="C25" s="429"/>
      <c r="D25" s="429"/>
      <c r="E25" s="429"/>
      <c r="F25" s="429"/>
      <c r="G25" s="429"/>
      <c r="H25" s="429"/>
      <c r="I25" s="429"/>
      <c r="J25" s="429"/>
      <c r="K25" s="429"/>
      <c r="L25" s="311"/>
      <c r="M25" s="31"/>
      <c r="N25" s="31"/>
      <c r="O25" s="31"/>
      <c r="P25" s="31"/>
    </row>
    <row r="26" spans="1:16" ht="12" customHeight="1">
      <c r="A26" s="5"/>
      <c r="B26" s="429"/>
      <c r="C26" s="429"/>
      <c r="D26" s="429"/>
      <c r="E26" s="429"/>
      <c r="F26" s="429"/>
      <c r="G26" s="429"/>
      <c r="H26" s="429"/>
      <c r="I26" s="429"/>
      <c r="J26" s="429"/>
      <c r="K26" s="429"/>
      <c r="L26" s="311"/>
      <c r="M26" s="31"/>
      <c r="N26" s="31"/>
      <c r="O26" s="31"/>
      <c r="P26" s="31"/>
    </row>
    <row r="27" spans="1:16" ht="12" customHeight="1">
      <c r="A27" s="5"/>
      <c r="B27" s="429"/>
      <c r="C27" s="429"/>
      <c r="D27" s="429"/>
      <c r="E27" s="429"/>
      <c r="F27" s="429"/>
      <c r="G27" s="429"/>
      <c r="H27" s="429"/>
      <c r="I27" s="429"/>
      <c r="J27" s="429"/>
      <c r="K27" s="429"/>
      <c r="L27" s="31"/>
      <c r="M27" s="31"/>
      <c r="N27" s="31"/>
      <c r="O27" s="31"/>
      <c r="P27" s="31"/>
    </row>
    <row r="28" spans="1:16" ht="12" customHeight="1">
      <c r="A28" s="5"/>
      <c r="B28" s="429"/>
      <c r="C28" s="429"/>
      <c r="D28" s="429"/>
      <c r="E28" s="429"/>
      <c r="F28" s="429"/>
      <c r="G28" s="429"/>
      <c r="H28" s="429"/>
      <c r="I28" s="429"/>
      <c r="J28" s="429"/>
      <c r="K28" s="429"/>
      <c r="L28" s="310"/>
      <c r="M28" s="31"/>
      <c r="N28" s="31"/>
      <c r="O28" s="31"/>
      <c r="P28" s="31"/>
    </row>
    <row r="29" spans="1:16" ht="12" customHeight="1">
      <c r="A29" s="5"/>
      <c r="B29" s="429"/>
      <c r="C29" s="429"/>
      <c r="D29" s="429"/>
      <c r="E29" s="429"/>
      <c r="F29" s="429"/>
      <c r="G29" s="429"/>
      <c r="H29" s="429"/>
      <c r="I29" s="429"/>
      <c r="J29" s="429"/>
      <c r="K29" s="429"/>
      <c r="L29" s="310"/>
      <c r="M29" s="31"/>
      <c r="N29" s="31"/>
      <c r="O29" s="31"/>
      <c r="P29" s="31"/>
    </row>
    <row r="30" spans="1:16" ht="12" customHeight="1">
      <c r="A30" s="5"/>
      <c r="B30" s="429"/>
      <c r="C30" s="429"/>
      <c r="D30" s="429"/>
      <c r="E30" s="429"/>
      <c r="F30" s="429"/>
      <c r="G30" s="429"/>
      <c r="H30" s="429"/>
      <c r="I30" s="429"/>
      <c r="J30" s="429"/>
      <c r="K30" s="429"/>
      <c r="L30" s="31"/>
      <c r="M30" s="31"/>
      <c r="N30" s="31"/>
      <c r="O30" s="31"/>
      <c r="P30" s="31"/>
    </row>
    <row r="31" spans="1:16" ht="12" customHeight="1">
      <c r="A31" s="5"/>
      <c r="B31" s="430" t="s">
        <v>145</v>
      </c>
      <c r="C31" s="431"/>
      <c r="D31" s="431"/>
      <c r="E31" s="431"/>
      <c r="F31" s="431"/>
      <c r="G31" s="431"/>
      <c r="H31" s="431"/>
      <c r="I31" s="431"/>
      <c r="J31" s="431"/>
      <c r="K31" s="431"/>
      <c r="L31" s="310"/>
      <c r="M31" s="31"/>
      <c r="N31" s="31"/>
      <c r="O31" s="31"/>
      <c r="P31" s="31"/>
    </row>
    <row r="32" spans="1:16" ht="12" customHeight="1">
      <c r="A32" s="5"/>
      <c r="B32" s="431"/>
      <c r="C32" s="431"/>
      <c r="D32" s="431"/>
      <c r="E32" s="431"/>
      <c r="F32" s="431"/>
      <c r="G32" s="431"/>
      <c r="H32" s="431"/>
      <c r="I32" s="431"/>
      <c r="J32" s="431"/>
      <c r="K32" s="431"/>
      <c r="L32" s="91"/>
      <c r="M32" s="31"/>
      <c r="N32" s="31"/>
      <c r="O32" s="31"/>
      <c r="P32" s="31"/>
    </row>
    <row r="33" spans="1:16" ht="15" customHeight="1">
      <c r="A33" s="5"/>
      <c r="B33" s="312"/>
      <c r="C33" s="312"/>
      <c r="D33" s="312"/>
      <c r="E33" s="312"/>
      <c r="F33" s="312"/>
      <c r="G33" s="312"/>
      <c r="H33" s="312"/>
      <c r="I33" s="312"/>
      <c r="J33" s="312"/>
      <c r="K33" s="312"/>
      <c r="L33" s="91"/>
      <c r="M33" s="31"/>
      <c r="N33" s="31"/>
      <c r="O33" s="31"/>
      <c r="P33" s="31"/>
    </row>
    <row r="34" spans="1:16" ht="12" customHeight="1">
      <c r="A34" s="5"/>
      <c r="B34" s="428" t="s">
        <v>146</v>
      </c>
      <c r="C34" s="429"/>
      <c r="D34" s="429"/>
      <c r="E34" s="429"/>
      <c r="F34" s="429"/>
      <c r="G34" s="429"/>
      <c r="H34" s="429"/>
      <c r="I34" s="429"/>
      <c r="J34" s="429"/>
      <c r="K34" s="429"/>
      <c r="L34" s="313"/>
      <c r="M34" s="31"/>
      <c r="N34" s="31"/>
      <c r="O34" s="31"/>
      <c r="P34" s="31"/>
    </row>
    <row r="35" spans="1:16" ht="12" customHeight="1">
      <c r="A35" s="5"/>
      <c r="B35" s="429"/>
      <c r="C35" s="429"/>
      <c r="D35" s="429"/>
      <c r="E35" s="429"/>
      <c r="F35" s="429"/>
      <c r="G35" s="429"/>
      <c r="H35" s="429"/>
      <c r="I35" s="429"/>
      <c r="J35" s="429"/>
      <c r="K35" s="429"/>
      <c r="L35" s="310"/>
      <c r="M35" s="31"/>
      <c r="N35" s="31"/>
      <c r="O35" s="31"/>
      <c r="P35" s="31"/>
    </row>
    <row r="36" spans="1:16" ht="12" customHeight="1">
      <c r="A36" s="5"/>
      <c r="B36" s="429"/>
      <c r="C36" s="429"/>
      <c r="D36" s="429"/>
      <c r="E36" s="429"/>
      <c r="F36" s="429"/>
      <c r="G36" s="429"/>
      <c r="H36" s="429"/>
      <c r="I36" s="429"/>
      <c r="J36" s="429"/>
      <c r="K36" s="429"/>
      <c r="L36" s="310"/>
      <c r="M36" s="31"/>
      <c r="N36" s="31"/>
      <c r="O36" s="31"/>
      <c r="P36" s="31"/>
    </row>
    <row r="37" spans="1:16" ht="12" customHeight="1">
      <c r="A37" s="5"/>
      <c r="B37" s="429"/>
      <c r="C37" s="429"/>
      <c r="D37" s="429"/>
      <c r="E37" s="429"/>
      <c r="F37" s="429"/>
      <c r="G37" s="429"/>
      <c r="H37" s="429"/>
      <c r="I37" s="429"/>
      <c r="J37" s="429"/>
      <c r="K37" s="429"/>
      <c r="L37" s="310"/>
      <c r="M37" s="31"/>
      <c r="N37" s="31"/>
      <c r="O37" s="31"/>
      <c r="P37" s="31"/>
    </row>
    <row r="38" spans="1:16" ht="12" customHeight="1">
      <c r="A38" s="5"/>
      <c r="B38" s="429"/>
      <c r="C38" s="429"/>
      <c r="D38" s="429"/>
      <c r="E38" s="429"/>
      <c r="F38" s="429"/>
      <c r="G38" s="429"/>
      <c r="H38" s="429"/>
      <c r="I38" s="429"/>
      <c r="J38" s="429"/>
      <c r="K38" s="429"/>
      <c r="L38" s="310"/>
      <c r="M38" s="31"/>
      <c r="N38" s="31"/>
      <c r="O38" s="31"/>
      <c r="P38" s="31"/>
    </row>
    <row r="39" spans="1:16" ht="12" customHeight="1">
      <c r="A39" s="5"/>
      <c r="B39" s="310"/>
      <c r="C39" s="310"/>
      <c r="D39" s="310"/>
      <c r="E39" s="310"/>
      <c r="F39" s="310"/>
      <c r="G39" s="310"/>
      <c r="H39" s="310"/>
      <c r="I39" s="310"/>
      <c r="J39" s="310"/>
      <c r="K39" s="310"/>
      <c r="L39" s="310"/>
      <c r="M39" s="31"/>
      <c r="N39" s="31"/>
      <c r="O39" s="31"/>
      <c r="P39" s="31"/>
    </row>
    <row r="40" spans="1:16" ht="12" customHeight="1">
      <c r="A40" s="5"/>
      <c r="B40" s="428" t="s">
        <v>147</v>
      </c>
      <c r="C40" s="429"/>
      <c r="D40" s="429"/>
      <c r="E40" s="429"/>
      <c r="F40" s="429"/>
      <c r="G40" s="429"/>
      <c r="H40" s="429"/>
      <c r="I40" s="429"/>
      <c r="J40" s="429"/>
      <c r="K40" s="429"/>
      <c r="L40" s="31"/>
      <c r="M40" s="31"/>
      <c r="N40" s="31"/>
      <c r="O40" s="31"/>
      <c r="P40" s="31"/>
    </row>
    <row r="41" spans="1:16" ht="12" customHeight="1">
      <c r="A41" s="5"/>
      <c r="B41" s="429"/>
      <c r="C41" s="429"/>
      <c r="D41" s="429"/>
      <c r="E41" s="429"/>
      <c r="F41" s="429"/>
      <c r="G41" s="429"/>
      <c r="H41" s="429"/>
      <c r="I41" s="429"/>
      <c r="J41" s="429"/>
      <c r="K41" s="429"/>
      <c r="L41" s="310"/>
      <c r="M41" s="31"/>
      <c r="N41" s="31"/>
      <c r="O41" s="31"/>
      <c r="P41" s="31"/>
    </row>
    <row r="42" spans="1:16" ht="12" customHeight="1">
      <c r="A42" s="5"/>
      <c r="B42" s="429"/>
      <c r="C42" s="429"/>
      <c r="D42" s="429"/>
      <c r="E42" s="429"/>
      <c r="F42" s="429"/>
      <c r="G42" s="429"/>
      <c r="H42" s="429"/>
      <c r="I42" s="429"/>
      <c r="J42" s="429"/>
      <c r="K42" s="429"/>
      <c r="L42" s="310"/>
      <c r="M42" s="31"/>
      <c r="N42" s="31"/>
      <c r="O42" s="31"/>
      <c r="P42" s="31"/>
    </row>
    <row r="43" spans="1:16" ht="12" customHeight="1">
      <c r="A43" s="5"/>
      <c r="B43" s="429"/>
      <c r="C43" s="429"/>
      <c r="D43" s="429"/>
      <c r="E43" s="429"/>
      <c r="F43" s="429"/>
      <c r="G43" s="429"/>
      <c r="H43" s="429"/>
      <c r="I43" s="429"/>
      <c r="J43" s="429"/>
      <c r="K43" s="429"/>
      <c r="L43" s="31"/>
      <c r="M43" s="31"/>
      <c r="N43" s="31"/>
      <c r="O43" s="31"/>
      <c r="P43" s="31"/>
    </row>
    <row r="44" spans="1:16" ht="12" customHeight="1">
      <c r="A44" s="5"/>
      <c r="B44" s="308"/>
      <c r="C44" s="31"/>
      <c r="D44" s="31"/>
      <c r="E44" s="31"/>
      <c r="F44" s="31"/>
      <c r="G44" s="223"/>
      <c r="H44" s="223"/>
      <c r="I44" s="223"/>
      <c r="J44" s="223"/>
      <c r="K44" s="223"/>
      <c r="L44" s="308"/>
      <c r="M44" s="31"/>
      <c r="N44" s="31"/>
      <c r="O44" s="31"/>
      <c r="P44" s="31"/>
    </row>
    <row r="45" spans="1:16" ht="12" customHeight="1">
      <c r="A45" s="5"/>
      <c r="B45" s="428" t="s">
        <v>167</v>
      </c>
      <c r="C45" s="428"/>
      <c r="D45" s="428"/>
      <c r="E45" s="428"/>
      <c r="F45" s="428"/>
      <c r="G45" s="428"/>
      <c r="H45" s="428"/>
      <c r="I45" s="428"/>
      <c r="J45" s="311"/>
      <c r="K45" s="311"/>
      <c r="L45" s="311"/>
      <c r="M45" s="31"/>
      <c r="N45" s="31"/>
      <c r="O45" s="31"/>
      <c r="P45" s="31"/>
    </row>
    <row r="46" spans="1:16" ht="12" customHeight="1">
      <c r="A46" s="5"/>
      <c r="B46" s="428"/>
      <c r="C46" s="428"/>
      <c r="D46" s="428"/>
      <c r="E46" s="428"/>
      <c r="F46" s="428"/>
      <c r="G46" s="428"/>
      <c r="H46" s="428"/>
      <c r="I46" s="428"/>
      <c r="J46" s="311"/>
      <c r="K46" s="311"/>
      <c r="L46" s="311"/>
      <c r="M46" s="31"/>
      <c r="N46" s="31"/>
      <c r="O46" s="31"/>
      <c r="P46" s="31"/>
    </row>
    <row r="47" spans="1:16" ht="12" customHeight="1">
      <c r="A47" s="5"/>
      <c r="B47" s="428"/>
      <c r="C47" s="428"/>
      <c r="D47" s="428"/>
      <c r="E47" s="428"/>
      <c r="F47" s="428"/>
      <c r="G47" s="428"/>
      <c r="H47" s="428"/>
      <c r="I47" s="428"/>
      <c r="J47" s="311"/>
      <c r="K47" s="311"/>
      <c r="L47" s="311"/>
      <c r="M47" s="31"/>
      <c r="N47" s="31"/>
      <c r="O47" s="31"/>
      <c r="P47" s="31"/>
    </row>
    <row r="48" spans="1:16" ht="12" customHeight="1">
      <c r="A48" s="5"/>
      <c r="B48" s="428"/>
      <c r="C48" s="428"/>
      <c r="D48" s="428"/>
      <c r="E48" s="428"/>
      <c r="F48" s="428"/>
      <c r="G48" s="428"/>
      <c r="H48" s="428"/>
      <c r="I48" s="428"/>
      <c r="J48" s="311"/>
      <c r="K48" s="311"/>
      <c r="L48" s="311"/>
      <c r="M48" s="31"/>
      <c r="N48" s="31"/>
      <c r="O48" s="31"/>
      <c r="P48" s="31"/>
    </row>
    <row r="49" spans="1:16" ht="12" customHeight="1">
      <c r="A49" s="5"/>
      <c r="B49" s="428"/>
      <c r="C49" s="428"/>
      <c r="D49" s="428"/>
      <c r="E49" s="428"/>
      <c r="F49" s="428"/>
      <c r="G49" s="428"/>
      <c r="H49" s="428"/>
      <c r="I49" s="428"/>
      <c r="J49" s="311"/>
      <c r="K49" s="311"/>
      <c r="L49" s="311"/>
      <c r="M49" s="31"/>
      <c r="N49" s="31"/>
      <c r="O49" s="31"/>
      <c r="P49" s="31"/>
    </row>
    <row r="50" spans="1:16" ht="12" customHeight="1">
      <c r="A50" s="5"/>
      <c r="B50" s="428"/>
      <c r="C50" s="428"/>
      <c r="D50" s="428"/>
      <c r="E50" s="428"/>
      <c r="F50" s="428"/>
      <c r="G50" s="428"/>
      <c r="H50" s="428"/>
      <c r="I50" s="428"/>
      <c r="J50" s="311"/>
      <c r="K50" s="311"/>
      <c r="L50" s="311"/>
      <c r="M50" s="31"/>
      <c r="N50" s="31"/>
      <c r="O50" s="31"/>
      <c r="P50" s="31"/>
    </row>
    <row r="51" spans="1:16" ht="12" customHeight="1">
      <c r="A51" s="5"/>
      <c r="B51" s="428" t="s">
        <v>168</v>
      </c>
      <c r="C51" s="428"/>
      <c r="D51" s="428"/>
      <c r="E51" s="428"/>
      <c r="F51" s="428"/>
      <c r="G51" s="428"/>
      <c r="H51" s="428"/>
      <c r="I51" s="428"/>
      <c r="J51" s="311"/>
      <c r="K51" s="311"/>
      <c r="L51" s="311"/>
      <c r="M51" s="31"/>
      <c r="N51" s="31"/>
      <c r="O51" s="31"/>
      <c r="P51" s="31"/>
    </row>
    <row r="52" spans="1:16" ht="12" customHeight="1">
      <c r="A52" s="5"/>
      <c r="B52" s="428"/>
      <c r="C52" s="428"/>
      <c r="D52" s="428"/>
      <c r="E52" s="428"/>
      <c r="F52" s="428"/>
      <c r="G52" s="428"/>
      <c r="H52" s="428"/>
      <c r="I52" s="428"/>
      <c r="J52" s="311"/>
      <c r="K52" s="311"/>
      <c r="L52" s="311"/>
      <c r="M52" s="31"/>
      <c r="N52" s="31"/>
      <c r="O52" s="31"/>
      <c r="P52" s="31"/>
    </row>
    <row r="53" spans="1:16" ht="17.100000000000001" customHeight="1">
      <c r="A53" s="5"/>
      <c r="B53" s="428"/>
      <c r="C53" s="428"/>
      <c r="D53" s="428"/>
      <c r="E53" s="428"/>
      <c r="F53" s="428"/>
      <c r="G53" s="428"/>
      <c r="H53" s="428"/>
      <c r="I53" s="428"/>
      <c r="J53" s="311"/>
      <c r="K53" s="311"/>
      <c r="L53" s="311"/>
      <c r="M53" s="31"/>
      <c r="N53" s="31"/>
      <c r="O53" s="31"/>
      <c r="P53" s="31"/>
    </row>
    <row r="54" spans="1:16" ht="12" customHeight="1">
      <c r="A54" s="5"/>
      <c r="B54" s="314" t="s">
        <v>148</v>
      </c>
      <c r="C54" s="309"/>
      <c r="D54" s="309"/>
      <c r="E54" s="309"/>
      <c r="F54" s="309"/>
      <c r="G54" s="309"/>
      <c r="H54" s="309"/>
      <c r="I54" s="309"/>
      <c r="J54" s="309"/>
      <c r="K54" s="309"/>
      <c r="L54" s="311"/>
      <c r="M54" s="31"/>
      <c r="N54" s="31"/>
      <c r="O54" s="31"/>
      <c r="P54" s="31"/>
    </row>
    <row r="55" spans="1:16" ht="12" customHeight="1">
      <c r="A55" s="5"/>
      <c r="B55" s="314"/>
      <c r="C55" s="309"/>
      <c r="D55" s="309"/>
      <c r="E55" s="309"/>
      <c r="F55" s="309"/>
      <c r="G55" s="309"/>
      <c r="H55" s="309"/>
      <c r="I55" s="309"/>
      <c r="J55" s="309"/>
      <c r="K55" s="309"/>
      <c r="L55" s="311"/>
      <c r="M55" s="31"/>
      <c r="N55" s="31"/>
      <c r="O55" s="31"/>
      <c r="P55" s="31"/>
    </row>
    <row r="56" spans="1:16" ht="12" customHeight="1">
      <c r="A56" s="5"/>
      <c r="B56" s="329" t="s">
        <v>169</v>
      </c>
      <c r="C56" s="309"/>
      <c r="D56" s="309"/>
      <c r="E56" s="309"/>
      <c r="F56" s="309"/>
      <c r="G56" s="309"/>
      <c r="H56" s="309"/>
      <c r="I56" s="309"/>
      <c r="J56" s="309"/>
      <c r="K56" s="309"/>
      <c r="L56" s="311"/>
      <c r="M56" s="31"/>
      <c r="N56" s="31"/>
      <c r="O56" s="31"/>
      <c r="P56" s="31"/>
    </row>
    <row r="57" spans="1:16" ht="12" customHeight="1">
      <c r="A57" s="5"/>
      <c r="B57" s="309"/>
      <c r="C57" s="309"/>
      <c r="D57" s="309"/>
      <c r="E57" s="309"/>
      <c r="F57" s="309"/>
      <c r="G57" s="309"/>
      <c r="H57" s="309"/>
      <c r="I57" s="309"/>
      <c r="J57" s="309"/>
      <c r="K57" s="309"/>
      <c r="L57" s="311"/>
      <c r="M57" s="31"/>
      <c r="N57" s="31"/>
      <c r="O57" s="31"/>
      <c r="P57" s="31"/>
    </row>
    <row r="58" spans="1:16" ht="12" customHeight="1">
      <c r="A58" s="5"/>
      <c r="B58" s="428" t="s">
        <v>149</v>
      </c>
      <c r="C58" s="429"/>
      <c r="D58" s="429"/>
      <c r="E58" s="429"/>
      <c r="F58" s="429"/>
      <c r="G58" s="429"/>
      <c r="H58" s="429"/>
      <c r="I58" s="429"/>
      <c r="J58" s="429"/>
      <c r="K58" s="429"/>
      <c r="L58" s="310"/>
      <c r="M58" s="31"/>
      <c r="N58" s="31"/>
      <c r="O58" s="31"/>
      <c r="P58" s="31"/>
    </row>
    <row r="59" spans="1:16" ht="12" customHeight="1">
      <c r="A59" s="5"/>
      <c r="B59" s="429"/>
      <c r="C59" s="429"/>
      <c r="D59" s="429"/>
      <c r="E59" s="429"/>
      <c r="F59" s="429"/>
      <c r="G59" s="429"/>
      <c r="H59" s="429"/>
      <c r="I59" s="429"/>
      <c r="J59" s="429"/>
      <c r="K59" s="429"/>
      <c r="L59" s="310"/>
      <c r="M59" s="31"/>
      <c r="N59" s="31"/>
      <c r="O59" s="31"/>
      <c r="P59" s="31"/>
    </row>
    <row r="60" spans="1:16" ht="12" customHeight="1">
      <c r="A60" s="5"/>
      <c r="B60" s="429"/>
      <c r="C60" s="429"/>
      <c r="D60" s="429"/>
      <c r="E60" s="429"/>
      <c r="F60" s="429"/>
      <c r="G60" s="429"/>
      <c r="H60" s="429"/>
      <c r="I60" s="429"/>
      <c r="J60" s="429"/>
      <c r="K60" s="429"/>
      <c r="L60" s="31"/>
      <c r="M60" s="31"/>
      <c r="N60" s="31"/>
      <c r="O60" s="31"/>
      <c r="P60" s="31"/>
    </row>
    <row r="61" spans="1:16" ht="12" customHeight="1">
      <c r="A61" s="5"/>
      <c r="B61" s="315" t="s">
        <v>150</v>
      </c>
      <c r="C61" s="310"/>
      <c r="D61" s="310"/>
      <c r="E61" s="310"/>
      <c r="F61" s="310"/>
      <c r="G61" s="310"/>
      <c r="H61" s="310"/>
      <c r="I61" s="310"/>
      <c r="J61" s="310"/>
      <c r="K61" s="310"/>
      <c r="L61" s="310"/>
      <c r="M61" s="31"/>
      <c r="N61" s="31"/>
      <c r="O61" s="31"/>
      <c r="P61" s="31"/>
    </row>
    <row r="62" spans="1:16" ht="12" customHeight="1">
      <c r="A62" s="5"/>
      <c r="B62" s="316"/>
      <c r="C62" s="31"/>
      <c r="D62" s="31"/>
      <c r="E62" s="31"/>
      <c r="F62" s="31"/>
      <c r="G62" s="223"/>
      <c r="H62" s="223"/>
      <c r="I62" s="223"/>
      <c r="J62" s="223"/>
      <c r="K62" s="223"/>
      <c r="L62" s="31"/>
      <c r="M62" s="31"/>
      <c r="N62" s="31"/>
      <c r="O62" s="31"/>
      <c r="P62" s="31"/>
    </row>
    <row r="63" spans="1:16" ht="12" customHeight="1">
      <c r="A63" s="5"/>
      <c r="B63" s="428" t="s">
        <v>151</v>
      </c>
      <c r="C63" s="429"/>
      <c r="D63" s="429"/>
      <c r="E63" s="429"/>
      <c r="F63" s="429"/>
      <c r="G63" s="429"/>
      <c r="H63" s="429"/>
      <c r="I63" s="429"/>
      <c r="J63" s="429"/>
      <c r="K63" s="429"/>
      <c r="L63" s="311"/>
      <c r="M63" s="31"/>
      <c r="N63" s="31"/>
      <c r="O63" s="31"/>
      <c r="P63" s="31"/>
    </row>
    <row r="64" spans="1:16" ht="12" customHeight="1">
      <c r="A64" s="5"/>
      <c r="B64" s="429"/>
      <c r="C64" s="429"/>
      <c r="D64" s="429"/>
      <c r="E64" s="429"/>
      <c r="F64" s="429"/>
      <c r="G64" s="429"/>
      <c r="H64" s="429"/>
      <c r="I64" s="429"/>
      <c r="J64" s="429"/>
      <c r="K64" s="429"/>
      <c r="L64" s="311"/>
      <c r="M64" s="31"/>
      <c r="N64" s="31"/>
      <c r="O64" s="31"/>
      <c r="P64" s="31"/>
    </row>
    <row r="65" spans="1:16" ht="12" customHeight="1">
      <c r="A65" s="5"/>
      <c r="B65" s="429"/>
      <c r="C65" s="429"/>
      <c r="D65" s="429"/>
      <c r="E65" s="429"/>
      <c r="F65" s="429"/>
      <c r="G65" s="429"/>
      <c r="H65" s="429"/>
      <c r="I65" s="429"/>
      <c r="J65" s="429"/>
      <c r="K65" s="429"/>
      <c r="L65" s="31"/>
      <c r="M65" s="31"/>
      <c r="N65" s="31"/>
      <c r="O65" s="31"/>
      <c r="P65" s="31"/>
    </row>
    <row r="66" spans="1:16" ht="12" customHeight="1">
      <c r="A66" s="5"/>
      <c r="B66" s="432" t="s">
        <v>152</v>
      </c>
      <c r="C66" s="433"/>
      <c r="D66" s="433"/>
      <c r="E66" s="433"/>
      <c r="F66" s="433"/>
      <c r="G66" s="433"/>
      <c r="H66" s="433"/>
      <c r="I66" s="310"/>
      <c r="J66" s="310"/>
      <c r="K66" s="310"/>
      <c r="L66" s="310"/>
      <c r="M66" s="31"/>
      <c r="N66" s="31"/>
      <c r="O66" s="31"/>
      <c r="P66" s="31"/>
    </row>
    <row r="67" spans="1:16" ht="8.1" customHeight="1">
      <c r="A67" s="5"/>
      <c r="B67" s="310"/>
      <c r="C67" s="310"/>
      <c r="D67" s="310"/>
      <c r="E67" s="310"/>
      <c r="F67" s="310"/>
      <c r="G67" s="310"/>
      <c r="H67" s="310"/>
      <c r="I67" s="310"/>
      <c r="J67" s="310"/>
      <c r="K67" s="310"/>
      <c r="L67" s="310"/>
      <c r="M67" s="31"/>
      <c r="N67" s="31"/>
      <c r="O67" s="31"/>
      <c r="P67" s="31"/>
    </row>
    <row r="68" spans="1:16" ht="12" customHeight="1">
      <c r="A68" s="5"/>
      <c r="B68" s="428" t="s">
        <v>153</v>
      </c>
      <c r="C68" s="429"/>
      <c r="D68" s="429"/>
      <c r="E68" s="429"/>
      <c r="F68" s="429"/>
      <c r="G68" s="429"/>
      <c r="H68" s="429"/>
      <c r="I68" s="429"/>
      <c r="J68" s="429"/>
      <c r="K68" s="429"/>
      <c r="L68" s="311"/>
      <c r="M68" s="311"/>
      <c r="N68" s="311"/>
      <c r="O68" s="311"/>
      <c r="P68" s="311"/>
    </row>
    <row r="69" spans="1:16" ht="24" customHeight="1">
      <c r="A69" s="5"/>
      <c r="B69" s="429"/>
      <c r="C69" s="429"/>
      <c r="D69" s="429"/>
      <c r="E69" s="429"/>
      <c r="F69" s="429"/>
      <c r="G69" s="429"/>
      <c r="H69" s="429"/>
      <c r="I69" s="429"/>
      <c r="J69" s="429"/>
      <c r="K69" s="429"/>
      <c r="L69" s="311"/>
      <c r="M69" s="311"/>
      <c r="N69" s="311"/>
      <c r="O69" s="311"/>
      <c r="P69" s="311"/>
    </row>
    <row r="70" spans="1:16" ht="12" customHeight="1">
      <c r="A70" s="5"/>
      <c r="B70" s="315" t="s">
        <v>154</v>
      </c>
      <c r="C70" s="316"/>
      <c r="D70" s="316"/>
      <c r="E70" s="316"/>
      <c r="F70" s="316"/>
      <c r="G70" s="316"/>
      <c r="H70" s="316"/>
      <c r="I70" s="316"/>
      <c r="J70" s="316"/>
      <c r="K70" s="316"/>
      <c r="L70" s="317"/>
      <c r="M70" s="317"/>
      <c r="N70" s="31"/>
      <c r="O70" s="31"/>
      <c r="P70" s="31"/>
    </row>
    <row r="71" spans="1:16" ht="12" customHeight="1">
      <c r="A71" s="5"/>
      <c r="B71" s="316"/>
      <c r="C71" s="316"/>
      <c r="D71" s="316"/>
      <c r="E71" s="316"/>
      <c r="F71" s="316"/>
      <c r="G71" s="316"/>
      <c r="H71" s="316"/>
      <c r="I71" s="316"/>
      <c r="J71" s="316"/>
      <c r="K71" s="316"/>
      <c r="L71" s="317"/>
      <c r="M71" s="317"/>
      <c r="N71" s="31"/>
      <c r="O71" s="31"/>
      <c r="P71" s="31"/>
    </row>
    <row r="72" spans="1:16" ht="15.75" customHeight="1">
      <c r="A72" s="5"/>
      <c r="B72" s="434" t="s">
        <v>155</v>
      </c>
      <c r="C72" s="435"/>
      <c r="D72" s="435"/>
      <c r="E72" s="435"/>
      <c r="F72" s="435"/>
      <c r="G72" s="435"/>
      <c r="H72" s="435"/>
      <c r="I72" s="435"/>
      <c r="J72" s="435"/>
      <c r="K72" s="435"/>
      <c r="L72" s="313"/>
      <c r="M72" s="31"/>
      <c r="N72" s="31"/>
      <c r="O72" s="31"/>
      <c r="P72" s="31"/>
    </row>
    <row r="73" spans="1:16" ht="12" customHeight="1">
      <c r="A73" s="318"/>
      <c r="B73" s="432" t="s">
        <v>156</v>
      </c>
      <c r="C73" s="433"/>
      <c r="D73" s="433"/>
      <c r="E73" s="433"/>
      <c r="F73" s="433"/>
      <c r="G73" s="433"/>
      <c r="H73" s="433"/>
      <c r="I73" s="433"/>
      <c r="J73" s="433"/>
      <c r="K73" s="433"/>
      <c r="L73" s="317"/>
      <c r="M73" s="31"/>
      <c r="N73" s="31"/>
      <c r="O73" s="31"/>
      <c r="P73" s="31"/>
    </row>
    <row r="74" spans="1:16" ht="12" hidden="1" customHeight="1">
      <c r="A74" s="5"/>
      <c r="B74" s="273"/>
      <c r="C74" s="310"/>
      <c r="D74" s="310"/>
      <c r="E74" s="310"/>
      <c r="F74" s="310"/>
      <c r="G74" s="310"/>
      <c r="H74" s="310"/>
      <c r="I74" s="310"/>
      <c r="J74" s="310"/>
      <c r="K74" s="310"/>
      <c r="L74" s="310"/>
      <c r="M74" s="31"/>
      <c r="N74" s="31"/>
      <c r="O74" s="31"/>
      <c r="P74" s="31"/>
    </row>
    <row r="75" spans="1:16" ht="12" customHeight="1">
      <c r="A75" s="5"/>
      <c r="B75" s="31"/>
      <c r="C75" s="31"/>
      <c r="D75" s="31"/>
      <c r="E75" s="31"/>
      <c r="F75" s="31"/>
      <c r="G75" s="223"/>
      <c r="H75" s="223"/>
      <c r="I75" s="223"/>
      <c r="J75" s="223"/>
      <c r="K75" s="223"/>
      <c r="L75" s="31"/>
      <c r="M75" s="31"/>
      <c r="N75" s="31"/>
      <c r="O75" s="31"/>
      <c r="P75" s="31"/>
    </row>
    <row r="76" spans="1:16" ht="18" customHeight="1">
      <c r="A76" s="5"/>
      <c r="B76" s="349" t="s">
        <v>12</v>
      </c>
      <c r="C76" s="349"/>
      <c r="D76" s="349"/>
      <c r="E76" s="349"/>
      <c r="F76" s="349"/>
      <c r="G76" s="368" t="s">
        <v>13</v>
      </c>
      <c r="H76" s="368"/>
      <c r="I76" s="368"/>
      <c r="J76" s="368"/>
      <c r="K76" s="368"/>
      <c r="L76" s="310"/>
      <c r="M76" s="6"/>
      <c r="N76" s="6"/>
      <c r="O76" s="6"/>
      <c r="P76" s="6"/>
    </row>
  </sheetData>
  <mergeCells count="19">
    <mergeCell ref="B73:K73"/>
    <mergeCell ref="B63:K65"/>
    <mergeCell ref="B66:H66"/>
    <mergeCell ref="B76:F76"/>
    <mergeCell ref="G76:K76"/>
    <mergeCell ref="B68:K69"/>
    <mergeCell ref="B72:K72"/>
    <mergeCell ref="B6:K6"/>
    <mergeCell ref="B25:K30"/>
    <mergeCell ref="B10:K12"/>
    <mergeCell ref="B14:K17"/>
    <mergeCell ref="B21:K23"/>
    <mergeCell ref="B40:K43"/>
    <mergeCell ref="B58:K60"/>
    <mergeCell ref="B18:K19"/>
    <mergeCell ref="B45:I50"/>
    <mergeCell ref="B51:I53"/>
    <mergeCell ref="B34:K38"/>
    <mergeCell ref="B31:K32"/>
  </mergeCells>
  <hyperlinks>
    <hyperlink ref="K4" location="Índice!A1" display="Volver al índice" xr:uid="{00000000-0004-0000-0E00-000000000000}"/>
    <hyperlink ref="B31" r:id="rId1" xr:uid="{00000000-0004-0000-0E00-000001000000}"/>
    <hyperlink ref="B4" location="Ejercicios!A1" display="Volver a ejercicios" xr:uid="{BC4566EB-6349-4567-B0E3-A4887B5A7CE2}"/>
  </hyperlinks>
  <pageMargins left="0.75" right="0.75" top="1" bottom="1" header="0.5" footer="0.5"/>
  <pageSetup scale="54" orientation="portrait" r:id="rId2"/>
  <headerFooter>
    <oddFooter>&amp;R&amp;"Arial,Regular"&amp;10&amp;K000000Fuentes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1"/>
  <sheetViews>
    <sheetView showGridLines="0" topLeftCell="A88" zoomScaleNormal="100" workbookViewId="0">
      <selection activeCell="G100" sqref="G100:K100"/>
    </sheetView>
  </sheetViews>
  <sheetFormatPr baseColWidth="10" defaultColWidth="8.85546875" defaultRowHeight="12.75" customHeight="1"/>
  <cols>
    <col min="1" max="1" width="3.42578125" style="1" customWidth="1"/>
    <col min="2" max="2" width="6.5703125" style="1" customWidth="1"/>
    <col min="3" max="3" width="1.42578125" style="1" customWidth="1"/>
    <col min="4" max="4" width="17.42578125" style="1" customWidth="1"/>
    <col min="5" max="5" width="14" style="1" customWidth="1"/>
    <col min="6" max="6" width="16.42578125" style="1" customWidth="1"/>
    <col min="7" max="7" width="18.140625" style="1" customWidth="1"/>
    <col min="8" max="8" width="18.42578125" style="1" customWidth="1"/>
    <col min="9" max="9" width="8.85546875" style="1" customWidth="1"/>
    <col min="10" max="10" width="5" style="1" customWidth="1"/>
    <col min="11" max="11" width="19.140625" style="1" customWidth="1"/>
    <col min="12" max="12" width="26.85546875" style="340" customWidth="1"/>
    <col min="13" max="13" width="8.85546875" style="340" customWidth="1"/>
    <col min="14" max="16384" width="8.85546875" style="1"/>
  </cols>
  <sheetData>
    <row r="1" spans="1:12" ht="13.7" customHeight="1">
      <c r="A1" s="2"/>
      <c r="B1" s="38"/>
      <c r="C1" s="3"/>
      <c r="D1" s="3"/>
      <c r="E1" s="3"/>
      <c r="F1" s="3"/>
      <c r="G1" s="3"/>
      <c r="H1" s="3"/>
      <c r="I1" s="3"/>
      <c r="J1" s="3"/>
      <c r="K1" s="38"/>
      <c r="L1" s="3"/>
    </row>
    <row r="2" spans="1:12" ht="13.7" customHeight="1">
      <c r="A2" s="5"/>
      <c r="B2" s="39"/>
      <c r="C2" s="6"/>
      <c r="D2" s="6"/>
      <c r="E2" s="6"/>
      <c r="F2" s="6"/>
      <c r="G2" s="6"/>
      <c r="H2" s="6"/>
      <c r="I2" s="6"/>
      <c r="J2" s="6"/>
      <c r="K2" s="7" t="s">
        <v>1</v>
      </c>
      <c r="L2" s="305"/>
    </row>
    <row r="3" spans="1:12" ht="13.7" customHeight="1">
      <c r="A3" s="5"/>
      <c r="B3" s="39"/>
      <c r="C3" s="6"/>
      <c r="D3" s="6"/>
      <c r="E3" s="6"/>
      <c r="F3" s="6"/>
      <c r="G3" s="6"/>
      <c r="H3" s="6"/>
      <c r="I3" s="6"/>
      <c r="J3" s="6"/>
      <c r="K3" s="39"/>
      <c r="L3" s="6"/>
    </row>
    <row r="4" spans="1:12" ht="13.7" customHeight="1">
      <c r="A4" s="5"/>
      <c r="B4" s="39"/>
      <c r="C4" s="40"/>
      <c r="D4" s="6"/>
      <c r="E4" s="6"/>
      <c r="F4" s="6"/>
      <c r="G4" s="6"/>
      <c r="H4" s="6"/>
      <c r="I4" s="6"/>
      <c r="J4" s="356" t="s">
        <v>170</v>
      </c>
      <c r="K4" s="357"/>
      <c r="L4" s="6"/>
    </row>
    <row r="5" spans="1:12" ht="13.7" customHeight="1">
      <c r="A5" s="5"/>
      <c r="B5" s="39"/>
      <c r="C5" s="40"/>
      <c r="D5" s="6"/>
      <c r="E5" s="6"/>
      <c r="F5" s="6"/>
      <c r="G5" s="6"/>
      <c r="H5" s="6"/>
      <c r="I5" s="6"/>
      <c r="J5" s="41"/>
      <c r="K5" s="41"/>
      <c r="L5" s="6"/>
    </row>
    <row r="6" spans="1:12" ht="18.600000000000001" customHeight="1">
      <c r="A6" s="5"/>
      <c r="B6" s="349" t="s">
        <v>14</v>
      </c>
      <c r="C6" s="349"/>
      <c r="D6" s="349"/>
      <c r="E6" s="349"/>
      <c r="F6" s="349"/>
      <c r="G6" s="349"/>
      <c r="H6" s="349"/>
      <c r="I6" s="349"/>
      <c r="J6" s="349"/>
      <c r="K6" s="349"/>
      <c r="L6" s="6"/>
    </row>
    <row r="7" spans="1:12" ht="13.7" customHeight="1">
      <c r="A7" s="5"/>
      <c r="B7" s="27"/>
      <c r="C7" s="42"/>
      <c r="D7" s="6"/>
      <c r="E7" s="6"/>
      <c r="F7" s="6"/>
      <c r="G7" s="6"/>
      <c r="H7" s="6"/>
      <c r="I7" s="6"/>
      <c r="J7" s="43"/>
      <c r="K7" s="44"/>
      <c r="L7" s="6"/>
    </row>
    <row r="8" spans="1:12" ht="13.7" customHeight="1">
      <c r="A8" s="5"/>
      <c r="B8" s="45">
        <v>4.0999999999999996</v>
      </c>
      <c r="C8" s="46"/>
      <c r="D8" s="47" t="s">
        <v>15</v>
      </c>
      <c r="E8" s="42"/>
      <c r="F8" s="42"/>
      <c r="G8" s="48"/>
      <c r="H8" s="48"/>
      <c r="I8" s="48"/>
      <c r="J8" s="48"/>
      <c r="K8" s="49"/>
      <c r="L8" s="6"/>
    </row>
    <row r="9" spans="1:12" ht="13.7" customHeight="1">
      <c r="A9" s="5"/>
      <c r="B9" s="50"/>
      <c r="C9" s="46"/>
      <c r="D9" s="51" t="s">
        <v>16</v>
      </c>
      <c r="E9" s="42"/>
      <c r="F9" s="42"/>
      <c r="G9" s="48"/>
      <c r="H9" s="48"/>
      <c r="I9" s="48"/>
      <c r="J9" s="48"/>
      <c r="K9" s="49"/>
      <c r="L9" s="6"/>
    </row>
    <row r="10" spans="1:12" ht="13.7" customHeight="1">
      <c r="A10" s="5"/>
      <c r="B10" s="50"/>
      <c r="C10" s="46"/>
      <c r="D10" s="51" t="s">
        <v>17</v>
      </c>
      <c r="E10" s="42"/>
      <c r="F10" s="42"/>
      <c r="G10" s="48"/>
      <c r="H10" s="48"/>
      <c r="I10" s="48"/>
      <c r="J10" s="48"/>
      <c r="K10" s="49"/>
      <c r="L10" s="6"/>
    </row>
    <row r="11" spans="1:12" ht="13.7" customHeight="1">
      <c r="A11" s="5"/>
      <c r="B11" s="50"/>
      <c r="C11" s="46"/>
      <c r="D11" s="51" t="s">
        <v>18</v>
      </c>
      <c r="E11" s="42"/>
      <c r="F11" s="42"/>
      <c r="G11" s="48"/>
      <c r="H11" s="48"/>
      <c r="I11" s="48"/>
      <c r="J11" s="48"/>
      <c r="K11" s="49"/>
      <c r="L11" s="6"/>
    </row>
    <row r="12" spans="1:12" ht="15.75" customHeight="1">
      <c r="A12" s="5"/>
      <c r="B12" s="50"/>
      <c r="C12" s="46"/>
      <c r="D12" s="52"/>
      <c r="E12" s="52"/>
      <c r="F12" s="53"/>
      <c r="G12" s="53"/>
      <c r="H12" s="54"/>
      <c r="I12" s="48"/>
      <c r="J12" s="48"/>
      <c r="K12" s="49"/>
      <c r="L12" s="6"/>
    </row>
    <row r="13" spans="1:12" ht="29.1" customHeight="1">
      <c r="A13" s="5"/>
      <c r="B13" s="50"/>
      <c r="C13" s="46"/>
      <c r="D13" s="46"/>
      <c r="E13" s="55"/>
      <c r="F13" s="56" t="s">
        <v>19</v>
      </c>
      <c r="G13" s="57" t="s">
        <v>20</v>
      </c>
      <c r="H13" s="57" t="s">
        <v>165</v>
      </c>
      <c r="I13" s="48"/>
      <c r="J13" s="48"/>
      <c r="K13" s="48"/>
      <c r="L13" s="49"/>
    </row>
    <row r="14" spans="1:12" ht="15.75" customHeight="1">
      <c r="A14" s="5"/>
      <c r="B14" s="50"/>
      <c r="C14" s="46"/>
      <c r="D14" s="46"/>
      <c r="E14" s="55"/>
      <c r="F14" s="58">
        <v>1</v>
      </c>
      <c r="G14" s="58">
        <v>2687</v>
      </c>
      <c r="H14" s="59">
        <v>47670</v>
      </c>
      <c r="I14" s="48"/>
      <c r="J14" s="48"/>
      <c r="K14" s="48"/>
      <c r="L14" s="49"/>
    </row>
    <row r="15" spans="1:12" ht="15.75" customHeight="1">
      <c r="A15" s="5"/>
      <c r="B15" s="50"/>
      <c r="C15" s="46"/>
      <c r="D15" s="46"/>
      <c r="E15" s="55"/>
      <c r="F15" s="60">
        <v>2</v>
      </c>
      <c r="G15" s="60">
        <v>2686</v>
      </c>
      <c r="H15" s="61">
        <v>133141</v>
      </c>
      <c r="I15" s="48"/>
      <c r="J15" s="48"/>
      <c r="K15" s="48"/>
      <c r="L15" s="49"/>
    </row>
    <row r="16" spans="1:12" ht="15.75" customHeight="1">
      <c r="A16" s="5"/>
      <c r="B16" s="50"/>
      <c r="C16" s="46"/>
      <c r="D16" s="46"/>
      <c r="E16" s="55"/>
      <c r="F16" s="62">
        <v>3</v>
      </c>
      <c r="G16" s="62">
        <v>2686</v>
      </c>
      <c r="H16" s="63">
        <v>195686</v>
      </c>
      <c r="I16" s="48"/>
      <c r="J16" s="48"/>
      <c r="K16" s="48"/>
      <c r="L16" s="49"/>
    </row>
    <row r="17" spans="1:12" ht="15.75" customHeight="1">
      <c r="A17" s="5"/>
      <c r="B17" s="50"/>
      <c r="C17" s="46"/>
      <c r="D17" s="46"/>
      <c r="E17" s="55"/>
      <c r="F17" s="60">
        <v>4</v>
      </c>
      <c r="G17" s="60">
        <v>2686</v>
      </c>
      <c r="H17" s="61">
        <v>258567</v>
      </c>
      <c r="I17" s="48"/>
      <c r="J17" s="48"/>
      <c r="K17" s="48"/>
      <c r="L17" s="49"/>
    </row>
    <row r="18" spans="1:12" ht="15.75" customHeight="1">
      <c r="A18" s="5"/>
      <c r="B18" s="50"/>
      <c r="C18" s="46"/>
      <c r="D18" s="46"/>
      <c r="E18" s="55"/>
      <c r="F18" s="62">
        <v>5</v>
      </c>
      <c r="G18" s="62">
        <v>2686</v>
      </c>
      <c r="H18" s="63">
        <v>327506</v>
      </c>
      <c r="I18" s="48"/>
      <c r="J18" s="48"/>
      <c r="K18" s="48"/>
      <c r="L18" s="49"/>
    </row>
    <row r="19" spans="1:12" ht="15.75" customHeight="1">
      <c r="A19" s="5"/>
      <c r="B19" s="50"/>
      <c r="C19" s="46"/>
      <c r="D19" s="46"/>
      <c r="E19" s="55"/>
      <c r="F19" s="60">
        <v>6</v>
      </c>
      <c r="G19" s="60">
        <v>2687</v>
      </c>
      <c r="H19" s="61">
        <v>544623</v>
      </c>
      <c r="I19" s="48"/>
      <c r="J19" s="48"/>
      <c r="K19" s="48"/>
      <c r="L19" s="49"/>
    </row>
    <row r="20" spans="1:12" ht="15.75" customHeight="1">
      <c r="A20" s="5"/>
      <c r="B20" s="50"/>
      <c r="C20" s="46"/>
      <c r="D20" s="46"/>
      <c r="E20" s="55"/>
      <c r="F20" s="62">
        <v>7</v>
      </c>
      <c r="G20" s="62">
        <v>2686</v>
      </c>
      <c r="H20" s="63">
        <v>530035</v>
      </c>
      <c r="I20" s="48"/>
      <c r="J20" s="48"/>
      <c r="K20" s="48"/>
      <c r="L20" s="49"/>
    </row>
    <row r="21" spans="1:12" ht="15.75" customHeight="1">
      <c r="A21" s="5"/>
      <c r="B21" s="50"/>
      <c r="C21" s="46"/>
      <c r="D21" s="46"/>
      <c r="E21" s="55"/>
      <c r="F21" s="60">
        <v>8</v>
      </c>
      <c r="G21" s="60">
        <v>2686</v>
      </c>
      <c r="H21" s="61">
        <v>703581</v>
      </c>
      <c r="I21" s="48"/>
      <c r="J21" s="48"/>
      <c r="K21" s="48"/>
      <c r="L21" s="49"/>
    </row>
    <row r="22" spans="1:12" ht="15.75" customHeight="1">
      <c r="A22" s="5"/>
      <c r="B22" s="50"/>
      <c r="C22" s="46"/>
      <c r="D22" s="46"/>
      <c r="E22" s="55"/>
      <c r="F22" s="62">
        <v>9</v>
      </c>
      <c r="G22" s="62">
        <v>2686</v>
      </c>
      <c r="H22" s="63">
        <v>1027989</v>
      </c>
      <c r="I22" s="48"/>
      <c r="J22" s="48"/>
      <c r="K22" s="48"/>
      <c r="L22" s="49"/>
    </row>
    <row r="23" spans="1:12" ht="15.75" customHeight="1">
      <c r="A23" s="5"/>
      <c r="B23" s="50"/>
      <c r="C23" s="46"/>
      <c r="D23" s="46"/>
      <c r="E23" s="55"/>
      <c r="F23" s="64">
        <v>10</v>
      </c>
      <c r="G23" s="64">
        <v>2686</v>
      </c>
      <c r="H23" s="65">
        <v>2855772</v>
      </c>
      <c r="I23" s="48"/>
      <c r="J23" s="48"/>
      <c r="K23" s="48"/>
      <c r="L23" s="49"/>
    </row>
    <row r="24" spans="1:12" ht="14.25" customHeight="1">
      <c r="A24" s="5"/>
      <c r="B24" s="50"/>
      <c r="C24" s="46"/>
      <c r="D24" s="46"/>
      <c r="E24" s="55"/>
      <c r="F24" s="66" t="s">
        <v>22</v>
      </c>
      <c r="G24" s="67">
        <f>SUM(G14:G23)</f>
        <v>26862</v>
      </c>
      <c r="H24" s="68">
        <f>SUM(H14:H23)</f>
        <v>6624570</v>
      </c>
      <c r="I24" s="48"/>
      <c r="J24" s="48"/>
      <c r="K24" s="48"/>
      <c r="L24" s="49"/>
    </row>
    <row r="25" spans="1:12" ht="14.25" customHeight="1">
      <c r="A25" s="5"/>
      <c r="B25" s="50"/>
      <c r="C25" s="46"/>
      <c r="D25" s="69"/>
      <c r="E25" s="69"/>
      <c r="F25" s="70"/>
      <c r="G25" s="71"/>
      <c r="H25" s="71"/>
      <c r="I25" s="48"/>
      <c r="J25" s="48"/>
      <c r="K25" s="72"/>
      <c r="L25" s="6"/>
    </row>
    <row r="26" spans="1:12" ht="12.95" customHeight="1">
      <c r="A26" s="5"/>
      <c r="B26" s="73"/>
      <c r="C26" s="74"/>
      <c r="D26" s="331" t="s">
        <v>170</v>
      </c>
      <c r="E26" s="75"/>
      <c r="F26" s="75"/>
      <c r="G26" s="75"/>
      <c r="H26" s="75"/>
      <c r="I26" s="75"/>
      <c r="J26" s="6"/>
      <c r="K26" s="334" t="s">
        <v>193</v>
      </c>
      <c r="L26" s="6"/>
    </row>
    <row r="27" spans="1:12" ht="12.95" customHeight="1">
      <c r="A27" s="5"/>
      <c r="B27" s="50"/>
      <c r="C27" s="46"/>
      <c r="D27" s="6"/>
      <c r="E27" s="75"/>
      <c r="F27" s="75"/>
      <c r="G27" s="75"/>
      <c r="H27" s="75"/>
      <c r="I27" s="75"/>
      <c r="J27" s="76"/>
      <c r="K27" s="77"/>
      <c r="L27" s="6"/>
    </row>
    <row r="28" spans="1:12" ht="12.75" customHeight="1">
      <c r="A28" s="5"/>
      <c r="B28" s="45">
        <f>B8+0.1</f>
        <v>4.1999999999999993</v>
      </c>
      <c r="C28" s="46"/>
      <c r="D28" s="354" t="s">
        <v>23</v>
      </c>
      <c r="E28" s="355"/>
      <c r="F28" s="355"/>
      <c r="G28" s="355"/>
      <c r="H28" s="355"/>
      <c r="I28" s="355"/>
      <c r="J28" s="355"/>
      <c r="K28" s="355"/>
      <c r="L28" s="6"/>
    </row>
    <row r="29" spans="1:12" ht="13.7" customHeight="1">
      <c r="A29" s="5"/>
      <c r="B29" s="50"/>
      <c r="C29" s="46"/>
      <c r="D29" s="355"/>
      <c r="E29" s="355"/>
      <c r="F29" s="355"/>
      <c r="G29" s="355"/>
      <c r="H29" s="355"/>
      <c r="I29" s="355"/>
      <c r="J29" s="355"/>
      <c r="K29" s="355"/>
      <c r="L29" s="6"/>
    </row>
    <row r="30" spans="1:12" ht="13.7" customHeight="1">
      <c r="A30" s="5"/>
      <c r="B30" s="50"/>
      <c r="C30" s="46"/>
      <c r="D30" s="355"/>
      <c r="E30" s="355"/>
      <c r="F30" s="355"/>
      <c r="G30" s="355"/>
      <c r="H30" s="355"/>
      <c r="I30" s="355"/>
      <c r="J30" s="355"/>
      <c r="K30" s="355"/>
      <c r="L30" s="6"/>
    </row>
    <row r="31" spans="1:12" ht="13.7" customHeight="1">
      <c r="A31" s="5"/>
      <c r="B31" s="50"/>
      <c r="C31" s="46"/>
      <c r="D31" s="355"/>
      <c r="E31" s="355"/>
      <c r="F31" s="355"/>
      <c r="G31" s="355"/>
      <c r="H31" s="355"/>
      <c r="I31" s="355"/>
      <c r="J31" s="355"/>
      <c r="K31" s="355"/>
      <c r="L31" s="6"/>
    </row>
    <row r="32" spans="1:12" ht="12.75" customHeight="1">
      <c r="A32" s="5"/>
      <c r="B32" s="73"/>
      <c r="C32" s="74"/>
      <c r="D32" s="332" t="s">
        <v>170</v>
      </c>
      <c r="E32" s="75"/>
      <c r="F32" s="79"/>
      <c r="G32" s="79"/>
      <c r="H32" s="79"/>
      <c r="I32" s="79"/>
      <c r="J32" s="6"/>
      <c r="K32" s="334" t="s">
        <v>194</v>
      </c>
      <c r="L32" s="6"/>
    </row>
    <row r="33" spans="1:12" ht="13.7" customHeight="1">
      <c r="A33" s="5"/>
      <c r="B33" s="73"/>
      <c r="C33" s="74"/>
      <c r="D33" s="6"/>
      <c r="E33" s="6"/>
      <c r="F33" s="75"/>
      <c r="G33" s="75"/>
      <c r="H33" s="75"/>
      <c r="I33" s="75"/>
      <c r="J33" s="75"/>
      <c r="K33" s="80"/>
      <c r="L33" s="6"/>
    </row>
    <row r="34" spans="1:12" ht="15.75" customHeight="1">
      <c r="A34" s="5"/>
      <c r="B34" s="45">
        <f>B28+0.1</f>
        <v>4.2999999999999989</v>
      </c>
      <c r="C34" s="81"/>
      <c r="D34" s="363" t="s">
        <v>24</v>
      </c>
      <c r="E34" s="364"/>
      <c r="F34" s="364"/>
      <c r="G34" s="364"/>
      <c r="H34" s="364"/>
      <c r="I34" s="364"/>
      <c r="J34" s="364"/>
      <c r="K34" s="364"/>
      <c r="L34" s="6"/>
    </row>
    <row r="35" spans="1:12" ht="13.7" customHeight="1">
      <c r="A35" s="5"/>
      <c r="B35" s="83"/>
      <c r="C35" s="84"/>
      <c r="D35" s="364"/>
      <c r="E35" s="364"/>
      <c r="F35" s="364"/>
      <c r="G35" s="364"/>
      <c r="H35" s="364"/>
      <c r="I35" s="364"/>
      <c r="J35" s="364"/>
      <c r="K35" s="364"/>
      <c r="L35" s="6"/>
    </row>
    <row r="36" spans="1:12" ht="13.7" customHeight="1">
      <c r="A36" s="5"/>
      <c r="B36" s="83"/>
      <c r="C36" s="84"/>
      <c r="D36" s="82"/>
      <c r="E36" s="82"/>
      <c r="F36" s="82"/>
      <c r="G36" s="82"/>
      <c r="H36" s="82"/>
      <c r="I36" s="82"/>
      <c r="J36" s="82"/>
      <c r="K36" s="82"/>
      <c r="L36" s="6"/>
    </row>
    <row r="37" spans="1:12" ht="12.75" customHeight="1">
      <c r="A37" s="5"/>
      <c r="B37" s="85"/>
      <c r="C37" s="86"/>
      <c r="D37" s="335" t="s">
        <v>170</v>
      </c>
      <c r="E37" s="87"/>
      <c r="F37" s="88"/>
      <c r="G37" s="88"/>
      <c r="H37" s="88"/>
      <c r="I37" s="88"/>
      <c r="J37" s="6"/>
      <c r="K37" s="334" t="s">
        <v>195</v>
      </c>
      <c r="L37" s="6"/>
    </row>
    <row r="38" spans="1:12" ht="13.7" customHeight="1">
      <c r="A38" s="5"/>
      <c r="B38" s="83"/>
      <c r="C38" s="84"/>
      <c r="D38" s="6"/>
      <c r="E38" s="89"/>
      <c r="F38" s="89"/>
      <c r="G38" s="89"/>
      <c r="H38" s="89"/>
      <c r="I38" s="89"/>
      <c r="J38" s="43"/>
      <c r="K38" s="44"/>
      <c r="L38" s="6"/>
    </row>
    <row r="39" spans="1:12" ht="13.7" customHeight="1">
      <c r="A39" s="5"/>
      <c r="B39" s="45">
        <v>4.4000000000000004</v>
      </c>
      <c r="C39" s="46"/>
      <c r="D39" s="90" t="s">
        <v>25</v>
      </c>
      <c r="E39" s="42"/>
      <c r="F39" s="42"/>
      <c r="G39" s="42"/>
      <c r="H39" s="42"/>
      <c r="I39" s="91"/>
      <c r="J39" s="48"/>
      <c r="K39" s="49"/>
      <c r="L39" s="6"/>
    </row>
    <row r="40" spans="1:12" ht="14.25" customHeight="1">
      <c r="A40" s="5"/>
      <c r="B40" s="50"/>
      <c r="C40" s="46"/>
      <c r="D40" s="42"/>
      <c r="E40" s="92"/>
      <c r="F40" s="92"/>
      <c r="G40" s="92"/>
      <c r="H40" s="92"/>
      <c r="I40" s="93"/>
      <c r="J40" s="48"/>
      <c r="K40" s="49"/>
      <c r="L40" s="6"/>
    </row>
    <row r="41" spans="1:12" ht="18" customHeight="1">
      <c r="A41" s="5"/>
      <c r="B41" s="6"/>
      <c r="C41" s="83"/>
      <c r="D41" s="84"/>
      <c r="E41" s="56" t="s">
        <v>26</v>
      </c>
      <c r="F41" s="57" t="s">
        <v>27</v>
      </c>
      <c r="G41" s="94"/>
      <c r="H41" s="56" t="s">
        <v>28</v>
      </c>
      <c r="I41" s="57" t="s">
        <v>21</v>
      </c>
      <c r="J41" s="95"/>
      <c r="K41" s="75"/>
      <c r="L41" s="49"/>
    </row>
    <row r="42" spans="1:12" ht="15.75" customHeight="1">
      <c r="A42" s="5"/>
      <c r="B42" s="6"/>
      <c r="C42" s="83"/>
      <c r="D42" s="84"/>
      <c r="E42" s="58">
        <v>1</v>
      </c>
      <c r="F42" s="96" t="s">
        <v>29</v>
      </c>
      <c r="G42" s="59"/>
      <c r="H42" s="96" t="s">
        <v>30</v>
      </c>
      <c r="I42" s="58">
        <v>10</v>
      </c>
      <c r="J42" s="95"/>
      <c r="K42" s="75"/>
      <c r="L42" s="49"/>
    </row>
    <row r="43" spans="1:12" ht="15.75" customHeight="1">
      <c r="A43" s="5"/>
      <c r="B43" s="6"/>
      <c r="C43" s="83"/>
      <c r="D43" s="84"/>
      <c r="E43" s="60">
        <v>2</v>
      </c>
      <c r="F43" s="97" t="s">
        <v>29</v>
      </c>
      <c r="G43" s="61"/>
      <c r="H43" s="97" t="s">
        <v>30</v>
      </c>
      <c r="I43" s="60">
        <v>13</v>
      </c>
      <c r="J43" s="95"/>
      <c r="K43" s="75"/>
      <c r="L43" s="49"/>
    </row>
    <row r="44" spans="1:12" ht="15.75" customHeight="1">
      <c r="A44" s="5"/>
      <c r="B44" s="6"/>
      <c r="C44" s="83"/>
      <c r="D44" s="84"/>
      <c r="E44" s="62">
        <v>3</v>
      </c>
      <c r="F44" s="98" t="s">
        <v>31</v>
      </c>
      <c r="G44" s="63"/>
      <c r="H44" s="98" t="s">
        <v>30</v>
      </c>
      <c r="I44" s="62">
        <v>8</v>
      </c>
      <c r="J44" s="95"/>
      <c r="K44" s="75"/>
      <c r="L44" s="49"/>
    </row>
    <row r="45" spans="1:12" ht="15.75" customHeight="1">
      <c r="A45" s="5"/>
      <c r="B45" s="6"/>
      <c r="C45" s="83"/>
      <c r="D45" s="84"/>
      <c r="E45" s="60">
        <v>4</v>
      </c>
      <c r="F45" s="97" t="s">
        <v>31</v>
      </c>
      <c r="G45" s="61"/>
      <c r="H45" s="97" t="s">
        <v>30</v>
      </c>
      <c r="I45" s="60">
        <v>9</v>
      </c>
      <c r="J45" s="95"/>
      <c r="K45" s="75"/>
      <c r="L45" s="49"/>
    </row>
    <row r="46" spans="1:12" ht="15.75" customHeight="1">
      <c r="A46" s="5"/>
      <c r="B46" s="6"/>
      <c r="C46" s="83"/>
      <c r="D46" s="84"/>
      <c r="E46" s="62">
        <v>5</v>
      </c>
      <c r="F46" s="98" t="s">
        <v>29</v>
      </c>
      <c r="G46" s="63"/>
      <c r="H46" s="98" t="s">
        <v>32</v>
      </c>
      <c r="I46" s="62">
        <v>46</v>
      </c>
      <c r="J46" s="95"/>
      <c r="K46" s="75"/>
      <c r="L46" s="49"/>
    </row>
    <row r="47" spans="1:12" ht="15.75" customHeight="1">
      <c r="A47" s="5"/>
      <c r="B47" s="6"/>
      <c r="C47" s="83"/>
      <c r="D47" s="84"/>
      <c r="E47" s="60">
        <v>6</v>
      </c>
      <c r="F47" s="97" t="s">
        <v>29</v>
      </c>
      <c r="G47" s="61"/>
      <c r="H47" s="97" t="s">
        <v>32</v>
      </c>
      <c r="I47" s="60">
        <v>53</v>
      </c>
      <c r="J47" s="95"/>
      <c r="K47" s="75"/>
      <c r="L47" s="49"/>
    </row>
    <row r="48" spans="1:12" ht="15.75" customHeight="1">
      <c r="A48" s="5"/>
      <c r="B48" s="6"/>
      <c r="C48" s="83"/>
      <c r="D48" s="84"/>
      <c r="E48" s="62">
        <v>7</v>
      </c>
      <c r="F48" s="98" t="s">
        <v>31</v>
      </c>
      <c r="G48" s="63"/>
      <c r="H48" s="98" t="s">
        <v>32</v>
      </c>
      <c r="I48" s="62">
        <v>34</v>
      </c>
      <c r="J48" s="95"/>
      <c r="K48" s="75"/>
      <c r="L48" s="49"/>
    </row>
    <row r="49" spans="1:12" ht="15.75" customHeight="1">
      <c r="A49" s="5"/>
      <c r="B49" s="6"/>
      <c r="C49" s="83"/>
      <c r="D49" s="84"/>
      <c r="E49" s="99">
        <v>8</v>
      </c>
      <c r="F49" s="100" t="s">
        <v>31</v>
      </c>
      <c r="G49" s="101"/>
      <c r="H49" s="100" t="s">
        <v>32</v>
      </c>
      <c r="I49" s="99">
        <v>18</v>
      </c>
      <c r="J49" s="95"/>
      <c r="K49" s="75"/>
      <c r="L49" s="49"/>
    </row>
    <row r="50" spans="1:12" ht="15.75" customHeight="1">
      <c r="A50" s="5"/>
      <c r="B50" s="83"/>
      <c r="C50" s="84"/>
      <c r="D50" s="358" t="s">
        <v>33</v>
      </c>
      <c r="E50" s="359"/>
      <c r="F50" s="359"/>
      <c r="G50" s="359"/>
      <c r="H50" s="359"/>
      <c r="I50" s="359"/>
      <c r="J50" s="360"/>
      <c r="K50" s="360"/>
      <c r="L50" s="6"/>
    </row>
    <row r="51" spans="1:12" ht="15.75" customHeight="1">
      <c r="A51" s="5"/>
      <c r="B51" s="83"/>
      <c r="C51" s="84"/>
      <c r="D51" s="360"/>
      <c r="E51" s="360"/>
      <c r="F51" s="360"/>
      <c r="G51" s="360"/>
      <c r="H51" s="360"/>
      <c r="I51" s="360"/>
      <c r="J51" s="360"/>
      <c r="K51" s="360"/>
      <c r="L51" s="6"/>
    </row>
    <row r="52" spans="1:12" ht="15.75" customHeight="1">
      <c r="A52" s="5"/>
      <c r="B52" s="83"/>
      <c r="C52" s="84"/>
      <c r="D52" s="360"/>
      <c r="E52" s="360"/>
      <c r="F52" s="360"/>
      <c r="G52" s="360"/>
      <c r="H52" s="360"/>
      <c r="I52" s="360"/>
      <c r="J52" s="360"/>
      <c r="K52" s="360"/>
      <c r="L52" s="6"/>
    </row>
    <row r="53" spans="1:12" ht="15.75" customHeight="1">
      <c r="A53" s="5"/>
      <c r="B53" s="83"/>
      <c r="C53" s="84"/>
      <c r="D53" s="360"/>
      <c r="E53" s="360"/>
      <c r="F53" s="360"/>
      <c r="G53" s="360"/>
      <c r="H53" s="360"/>
      <c r="I53" s="360"/>
      <c r="J53" s="360"/>
      <c r="K53" s="360"/>
      <c r="L53" s="6"/>
    </row>
    <row r="54" spans="1:12" ht="12.75" customHeight="1">
      <c r="A54" s="5"/>
      <c r="B54" s="85"/>
      <c r="C54" s="86"/>
      <c r="D54" s="331" t="s">
        <v>170</v>
      </c>
      <c r="E54" s="75"/>
      <c r="F54" s="75"/>
      <c r="G54" s="75"/>
      <c r="H54" s="75"/>
      <c r="I54" s="75"/>
      <c r="J54" s="102"/>
      <c r="K54" s="330" t="s">
        <v>196</v>
      </c>
      <c r="L54" s="6"/>
    </row>
    <row r="55" spans="1:12" ht="13.7" customHeight="1">
      <c r="A55" s="5"/>
      <c r="B55" s="50"/>
      <c r="C55" s="46"/>
      <c r="D55" s="42"/>
      <c r="E55" s="42"/>
      <c r="F55" s="42"/>
      <c r="G55" s="42"/>
      <c r="H55" s="42"/>
      <c r="I55" s="42"/>
      <c r="J55" s="33"/>
      <c r="K55" s="44"/>
      <c r="L55" s="6"/>
    </row>
    <row r="56" spans="1:12" ht="13.7" customHeight="1">
      <c r="A56" s="5"/>
      <c r="B56" s="50"/>
      <c r="C56" s="46"/>
      <c r="D56" s="42"/>
      <c r="E56" s="42"/>
      <c r="F56" s="42"/>
      <c r="G56" s="42"/>
      <c r="H56" s="42"/>
      <c r="I56" s="42"/>
      <c r="J56" s="33"/>
      <c r="K56" s="44"/>
      <c r="L56" s="6"/>
    </row>
    <row r="57" spans="1:12" ht="12.75" customHeight="1">
      <c r="A57" s="5"/>
      <c r="B57" s="45">
        <v>4.5</v>
      </c>
      <c r="C57" s="46"/>
      <c r="D57" s="354" t="s">
        <v>34</v>
      </c>
      <c r="E57" s="355"/>
      <c r="F57" s="355"/>
      <c r="G57" s="355"/>
      <c r="H57" s="355"/>
      <c r="I57" s="355"/>
      <c r="J57" s="355"/>
      <c r="K57" s="355"/>
      <c r="L57" s="6"/>
    </row>
    <row r="58" spans="1:12" ht="13.7" customHeight="1">
      <c r="A58" s="5"/>
      <c r="B58" s="6"/>
      <c r="C58" s="46"/>
      <c r="D58" s="355"/>
      <c r="E58" s="355"/>
      <c r="F58" s="355"/>
      <c r="G58" s="355"/>
      <c r="H58" s="355"/>
      <c r="I58" s="355"/>
      <c r="J58" s="355"/>
      <c r="K58" s="355"/>
      <c r="L58" s="6"/>
    </row>
    <row r="59" spans="1:12" ht="12.95" customHeight="1">
      <c r="A59" s="5"/>
      <c r="B59" s="6"/>
      <c r="C59" s="46"/>
      <c r="D59" s="355"/>
      <c r="E59" s="355"/>
      <c r="F59" s="355"/>
      <c r="G59" s="355"/>
      <c r="H59" s="355"/>
      <c r="I59" s="355"/>
      <c r="J59" s="355"/>
      <c r="K59" s="355"/>
      <c r="L59" s="6"/>
    </row>
    <row r="60" spans="1:12" ht="13.7" customHeight="1">
      <c r="A60" s="5"/>
      <c r="B60" s="50"/>
      <c r="C60" s="46"/>
      <c r="D60" s="103"/>
      <c r="E60" s="103"/>
      <c r="F60" s="103"/>
      <c r="G60" s="103"/>
      <c r="H60" s="103"/>
      <c r="I60" s="103"/>
      <c r="J60" s="103"/>
      <c r="K60" s="104"/>
      <c r="L60" s="6"/>
    </row>
    <row r="61" spans="1:12" ht="12.75" customHeight="1">
      <c r="A61" s="5"/>
      <c r="B61" s="73"/>
      <c r="C61" s="74"/>
      <c r="D61" s="331" t="s">
        <v>170</v>
      </c>
      <c r="E61" s="75"/>
      <c r="F61" s="75"/>
      <c r="G61" s="75"/>
      <c r="H61" s="75"/>
      <c r="I61" s="75"/>
      <c r="J61" s="6"/>
      <c r="K61" s="330" t="s">
        <v>197</v>
      </c>
      <c r="L61" s="6"/>
    </row>
    <row r="62" spans="1:12" ht="13.7" customHeight="1">
      <c r="A62" s="5"/>
      <c r="B62" s="50"/>
      <c r="C62" s="46"/>
      <c r="D62" s="42"/>
      <c r="E62" s="42"/>
      <c r="F62" s="42"/>
      <c r="G62" s="42"/>
      <c r="H62" s="42"/>
      <c r="I62" s="105"/>
      <c r="J62" s="105"/>
      <c r="K62" s="106"/>
      <c r="L62" s="6"/>
    </row>
    <row r="63" spans="1:12" ht="12.75" customHeight="1">
      <c r="A63" s="5"/>
      <c r="B63" s="50"/>
      <c r="C63" s="46"/>
      <c r="D63" s="363" t="s">
        <v>35</v>
      </c>
      <c r="E63" s="364"/>
      <c r="F63" s="364"/>
      <c r="G63" s="364"/>
      <c r="H63" s="364"/>
      <c r="I63" s="364"/>
      <c r="J63" s="364"/>
      <c r="K63" s="364"/>
      <c r="L63" s="6"/>
    </row>
    <row r="64" spans="1:12" ht="13.7" customHeight="1">
      <c r="A64" s="5"/>
      <c r="B64" s="45">
        <v>4.5999999999999996</v>
      </c>
      <c r="C64" s="46"/>
      <c r="D64" s="364"/>
      <c r="E64" s="364"/>
      <c r="F64" s="364"/>
      <c r="G64" s="364"/>
      <c r="H64" s="364"/>
      <c r="I64" s="364"/>
      <c r="J64" s="364"/>
      <c r="K64" s="364"/>
      <c r="L64" s="6"/>
    </row>
    <row r="65" spans="1:12" ht="13.7" customHeight="1">
      <c r="A65" s="5"/>
      <c r="B65" s="50"/>
      <c r="C65" s="46"/>
      <c r="D65" s="364"/>
      <c r="E65" s="364"/>
      <c r="F65" s="364"/>
      <c r="G65" s="364"/>
      <c r="H65" s="364"/>
      <c r="I65" s="364"/>
      <c r="J65" s="364"/>
      <c r="K65" s="364"/>
      <c r="L65" s="6"/>
    </row>
    <row r="66" spans="1:12" ht="12.75" customHeight="1">
      <c r="A66" s="5"/>
      <c r="B66" s="73"/>
      <c r="C66" s="107"/>
      <c r="D66" s="331" t="s">
        <v>170</v>
      </c>
      <c r="E66" s="108"/>
      <c r="F66" s="108"/>
      <c r="G66" s="108"/>
      <c r="H66" s="108"/>
      <c r="I66" s="108"/>
      <c r="J66" s="6"/>
      <c r="K66" s="330" t="s">
        <v>198</v>
      </c>
      <c r="L66" s="6"/>
    </row>
    <row r="67" spans="1:12" ht="13.7" customHeight="1">
      <c r="A67" s="5"/>
      <c r="B67" s="107"/>
      <c r="C67" s="81"/>
      <c r="D67" s="6"/>
      <c r="E67" s="6"/>
      <c r="F67" s="6"/>
      <c r="G67" s="6"/>
      <c r="H67" s="6"/>
      <c r="I67" s="6"/>
      <c r="J67" s="6"/>
      <c r="K67" s="6"/>
      <c r="L67" s="6"/>
    </row>
    <row r="68" spans="1:12" ht="13.7" customHeight="1">
      <c r="A68" s="5"/>
      <c r="B68" s="45">
        <v>4.7</v>
      </c>
      <c r="C68" s="84"/>
      <c r="D68" s="365" t="s">
        <v>36</v>
      </c>
      <c r="E68" s="366"/>
      <c r="F68" s="366"/>
      <c r="G68" s="366"/>
      <c r="H68" s="366"/>
      <c r="I68" s="366"/>
      <c r="J68" s="366"/>
      <c r="K68" s="366"/>
      <c r="L68" s="6"/>
    </row>
    <row r="69" spans="1:12" ht="13.7" customHeight="1">
      <c r="A69" s="5"/>
      <c r="B69" s="83"/>
      <c r="C69" s="84"/>
      <c r="D69" s="366"/>
      <c r="E69" s="366"/>
      <c r="F69" s="366"/>
      <c r="G69" s="366"/>
      <c r="H69" s="366"/>
      <c r="I69" s="366"/>
      <c r="J69" s="366"/>
      <c r="K69" s="366"/>
      <c r="L69" s="6"/>
    </row>
    <row r="70" spans="1:12" ht="13.7" customHeight="1">
      <c r="A70" s="5"/>
      <c r="B70" s="45"/>
      <c r="C70" s="84"/>
      <c r="D70" s="366"/>
      <c r="E70" s="366"/>
      <c r="F70" s="366"/>
      <c r="G70" s="366"/>
      <c r="H70" s="366"/>
      <c r="I70" s="366"/>
      <c r="J70" s="366"/>
      <c r="K70" s="366"/>
      <c r="L70" s="6"/>
    </row>
    <row r="71" spans="1:12" ht="12.75" customHeight="1">
      <c r="A71" s="5"/>
      <c r="B71" s="45"/>
      <c r="C71" s="86"/>
      <c r="D71" s="331" t="s">
        <v>170</v>
      </c>
      <c r="E71" s="108"/>
      <c r="F71" s="108"/>
      <c r="G71" s="108"/>
      <c r="H71" s="108"/>
      <c r="I71" s="108"/>
      <c r="J71" s="102"/>
      <c r="K71" s="330" t="s">
        <v>199</v>
      </c>
      <c r="L71" s="6"/>
    </row>
    <row r="72" spans="1:12" ht="13.7" customHeight="1">
      <c r="A72" s="5"/>
      <c r="B72" s="45"/>
      <c r="C72" s="107"/>
      <c r="D72" s="6"/>
      <c r="E72" s="6"/>
      <c r="F72" s="6"/>
      <c r="G72" s="6"/>
      <c r="H72" s="6"/>
      <c r="I72" s="105"/>
      <c r="J72" s="105"/>
      <c r="K72" s="106"/>
      <c r="L72" s="6"/>
    </row>
    <row r="73" spans="1:12" ht="29.25" customHeight="1">
      <c r="A73" s="5"/>
      <c r="B73" s="45">
        <v>4.8</v>
      </c>
      <c r="C73" s="107"/>
      <c r="D73" s="358" t="s">
        <v>37</v>
      </c>
      <c r="E73" s="360"/>
      <c r="F73" s="360"/>
      <c r="G73" s="360"/>
      <c r="H73" s="360"/>
      <c r="I73" s="360"/>
      <c r="J73" s="360"/>
      <c r="K73" s="360"/>
      <c r="L73" s="6"/>
    </row>
    <row r="74" spans="1:12" ht="12.75" customHeight="1">
      <c r="A74" s="5"/>
      <c r="B74" s="45"/>
      <c r="C74" s="84"/>
      <c r="D74" s="360"/>
      <c r="E74" s="360"/>
      <c r="F74" s="360"/>
      <c r="G74" s="360"/>
      <c r="H74" s="360"/>
      <c r="I74" s="360"/>
      <c r="J74" s="360"/>
      <c r="K74" s="360"/>
      <c r="L74" s="6"/>
    </row>
    <row r="75" spans="1:12" ht="22.5" customHeight="1">
      <c r="A75" s="5"/>
      <c r="B75" s="45"/>
      <c r="C75" s="86"/>
      <c r="D75" s="331" t="s">
        <v>170</v>
      </c>
      <c r="E75" s="82"/>
      <c r="F75" s="82"/>
      <c r="G75" s="82"/>
      <c r="H75" s="82"/>
      <c r="I75" s="82"/>
      <c r="J75" s="82"/>
      <c r="K75" s="330" t="s">
        <v>200</v>
      </c>
      <c r="L75" s="6"/>
    </row>
    <row r="76" spans="1:12" ht="13.7" customHeight="1">
      <c r="A76" s="5"/>
      <c r="B76" s="45"/>
      <c r="C76" s="84"/>
      <c r="D76" s="82"/>
      <c r="E76" s="82"/>
      <c r="F76" s="82"/>
      <c r="G76" s="82"/>
      <c r="H76" s="82"/>
      <c r="I76" s="82"/>
      <c r="J76" s="103"/>
      <c r="K76" s="104"/>
      <c r="L76" s="6"/>
    </row>
    <row r="77" spans="1:12" ht="33" customHeight="1">
      <c r="A77" s="5"/>
      <c r="B77" s="45">
        <v>4.9000000000000004</v>
      </c>
      <c r="C77" s="107"/>
      <c r="D77" s="361" t="s">
        <v>38</v>
      </c>
      <c r="E77" s="362"/>
      <c r="F77" s="362"/>
      <c r="G77" s="362"/>
      <c r="H77" s="362"/>
      <c r="I77" s="362"/>
      <c r="J77" s="362"/>
      <c r="K77" s="362"/>
      <c r="L77" s="6"/>
    </row>
    <row r="78" spans="1:12" ht="20.25" customHeight="1">
      <c r="A78" s="5"/>
      <c r="B78" s="45"/>
      <c r="C78" s="86"/>
      <c r="D78" s="331" t="s">
        <v>170</v>
      </c>
      <c r="E78" s="82"/>
      <c r="F78" s="82"/>
      <c r="G78" s="82"/>
      <c r="H78" s="82"/>
      <c r="I78" s="82"/>
      <c r="J78" s="82"/>
      <c r="K78" s="330" t="s">
        <v>201</v>
      </c>
      <c r="L78" s="6"/>
    </row>
    <row r="79" spans="1:12" ht="13.7" customHeight="1">
      <c r="A79" s="5"/>
      <c r="B79" s="45"/>
      <c r="C79" s="84"/>
      <c r="D79" s="82"/>
      <c r="E79" s="82"/>
      <c r="F79" s="82"/>
      <c r="G79" s="82"/>
      <c r="H79" s="82"/>
      <c r="I79" s="82"/>
      <c r="J79" s="103"/>
      <c r="K79" s="104"/>
      <c r="L79" s="6"/>
    </row>
    <row r="80" spans="1:12" ht="15.75" customHeight="1">
      <c r="A80" s="5"/>
      <c r="B80" s="45"/>
      <c r="C80" s="107"/>
      <c r="D80" s="358" t="s">
        <v>39</v>
      </c>
      <c r="E80" s="360"/>
      <c r="F80" s="360"/>
      <c r="G80" s="360"/>
      <c r="H80" s="360"/>
      <c r="I80" s="360"/>
      <c r="J80" s="360"/>
      <c r="K80" s="360"/>
      <c r="L80" s="6"/>
    </row>
    <row r="81" spans="1:12" ht="15.75" customHeight="1">
      <c r="A81" s="5"/>
      <c r="B81" s="45"/>
      <c r="C81" s="107"/>
      <c r="D81" s="360"/>
      <c r="E81" s="360"/>
      <c r="F81" s="360"/>
      <c r="G81" s="360"/>
      <c r="H81" s="360"/>
      <c r="I81" s="360"/>
      <c r="J81" s="360"/>
      <c r="K81" s="360"/>
      <c r="L81" s="6"/>
    </row>
    <row r="82" spans="1:12" ht="12" customHeight="1">
      <c r="A82" s="5"/>
      <c r="B82" s="341" t="s">
        <v>206</v>
      </c>
      <c r="C82" s="84"/>
      <c r="D82" s="360"/>
      <c r="E82" s="360"/>
      <c r="F82" s="360"/>
      <c r="G82" s="360"/>
      <c r="H82" s="360"/>
      <c r="I82" s="360"/>
      <c r="J82" s="360"/>
      <c r="K82" s="360"/>
      <c r="L82" s="6"/>
    </row>
    <row r="83" spans="1:12" ht="12.75" customHeight="1">
      <c r="A83" s="5"/>
      <c r="B83" s="45"/>
      <c r="C83" s="84"/>
      <c r="D83" s="360"/>
      <c r="E83" s="360"/>
      <c r="F83" s="360"/>
      <c r="G83" s="360"/>
      <c r="H83" s="360"/>
      <c r="I83" s="360"/>
      <c r="J83" s="360"/>
      <c r="K83" s="360"/>
      <c r="L83" s="6"/>
    </row>
    <row r="84" spans="1:12" ht="12.75" customHeight="1">
      <c r="A84" s="5"/>
      <c r="B84" s="45"/>
      <c r="C84" s="107"/>
      <c r="D84" s="360"/>
      <c r="E84" s="360"/>
      <c r="F84" s="360"/>
      <c r="G84" s="360"/>
      <c r="H84" s="360"/>
      <c r="I84" s="360"/>
      <c r="J84" s="360"/>
      <c r="K84" s="360"/>
      <c r="L84" s="6"/>
    </row>
    <row r="85" spans="1:12" ht="12.75" customHeight="1">
      <c r="A85" s="5"/>
      <c r="B85" s="45"/>
      <c r="C85" s="110"/>
      <c r="D85" s="360"/>
      <c r="E85" s="360"/>
      <c r="F85" s="360"/>
      <c r="G85" s="360"/>
      <c r="H85" s="360"/>
      <c r="I85" s="360"/>
      <c r="J85" s="360"/>
      <c r="K85" s="360"/>
      <c r="L85" s="6"/>
    </row>
    <row r="86" spans="1:12" ht="13.7" customHeight="1">
      <c r="A86" s="5"/>
      <c r="B86" s="45"/>
      <c r="C86" s="84"/>
      <c r="D86" s="6"/>
      <c r="E86" s="111"/>
      <c r="F86" s="111"/>
      <c r="G86" s="111"/>
      <c r="H86" s="112"/>
      <c r="I86" s="31"/>
      <c r="J86" s="43"/>
      <c r="K86" s="6"/>
      <c r="L86" s="6"/>
    </row>
    <row r="87" spans="1:12" ht="13.7" customHeight="1">
      <c r="A87" s="5"/>
      <c r="B87" s="45"/>
      <c r="C87" s="86"/>
      <c r="D87" s="331" t="s">
        <v>170</v>
      </c>
      <c r="E87" s="113"/>
      <c r="F87" s="113"/>
      <c r="G87" s="113"/>
      <c r="H87" s="114"/>
      <c r="I87" s="115"/>
      <c r="J87" s="115"/>
      <c r="K87" s="330" t="s">
        <v>202</v>
      </c>
      <c r="L87" s="6"/>
    </row>
    <row r="88" spans="1:12" ht="13.7" customHeight="1">
      <c r="A88" s="5"/>
      <c r="B88" s="45"/>
      <c r="C88" s="84"/>
      <c r="D88" s="6"/>
      <c r="E88" s="111"/>
      <c r="F88" s="111"/>
      <c r="G88" s="111"/>
      <c r="H88" s="112"/>
      <c r="I88" s="116"/>
      <c r="J88" s="116"/>
      <c r="K88" s="106"/>
      <c r="L88" s="6"/>
    </row>
    <row r="89" spans="1:12" ht="13.7" customHeight="1">
      <c r="A89" s="5"/>
      <c r="B89" s="45">
        <v>4.1100000000000003</v>
      </c>
      <c r="C89" s="107"/>
      <c r="D89" s="117" t="s">
        <v>161</v>
      </c>
      <c r="E89" s="6"/>
      <c r="F89" s="6"/>
      <c r="G89" s="6"/>
      <c r="H89" s="6"/>
      <c r="I89" s="6"/>
      <c r="J89" s="42"/>
      <c r="K89" s="27"/>
      <c r="L89" s="6"/>
    </row>
    <row r="90" spans="1:12" ht="16.7" customHeight="1">
      <c r="A90" s="5"/>
      <c r="B90" s="45"/>
      <c r="C90" s="81"/>
      <c r="D90" s="117" t="s">
        <v>157</v>
      </c>
      <c r="E90" s="6"/>
      <c r="F90" s="6"/>
      <c r="G90" s="6"/>
      <c r="H90" s="6"/>
      <c r="I90" s="6"/>
      <c r="J90" s="42"/>
      <c r="K90" s="27"/>
      <c r="L90" s="6"/>
    </row>
    <row r="91" spans="1:12" ht="13.7" customHeight="1">
      <c r="A91" s="5"/>
      <c r="B91" s="118"/>
      <c r="C91" s="91"/>
      <c r="D91" s="117" t="s">
        <v>158</v>
      </c>
      <c r="E91" s="6"/>
      <c r="F91" s="6"/>
      <c r="G91" s="6"/>
      <c r="H91" s="6"/>
      <c r="I91" s="6"/>
      <c r="J91" s="42"/>
      <c r="K91" s="27"/>
      <c r="L91" s="6"/>
    </row>
    <row r="92" spans="1:12" ht="13.7" customHeight="1">
      <c r="A92" s="5"/>
      <c r="B92" s="118"/>
      <c r="C92" s="91"/>
      <c r="D92" s="117" t="s">
        <v>159</v>
      </c>
      <c r="E92" s="6"/>
      <c r="F92" s="6"/>
      <c r="G92" s="6"/>
      <c r="H92" s="6"/>
      <c r="I92" s="6"/>
      <c r="J92" s="42"/>
      <c r="K92" s="27"/>
      <c r="L92" s="6"/>
    </row>
    <row r="93" spans="1:12" ht="15.75" customHeight="1">
      <c r="A93" s="5"/>
      <c r="B93" s="118"/>
      <c r="C93" s="91"/>
      <c r="D93" s="47" t="s">
        <v>160</v>
      </c>
      <c r="E93" s="82"/>
      <c r="F93" s="82"/>
      <c r="G93" s="6"/>
      <c r="H93" s="6"/>
      <c r="I93" s="6"/>
      <c r="J93" s="42"/>
      <c r="K93" s="27"/>
      <c r="L93" s="6"/>
    </row>
    <row r="94" spans="1:12" ht="13.7" customHeight="1">
      <c r="A94" s="5"/>
      <c r="B94" s="118"/>
      <c r="C94" s="91"/>
      <c r="D94" s="119"/>
      <c r="E94" s="82"/>
      <c r="F94" s="82"/>
      <c r="G94" s="82"/>
      <c r="H94" s="82"/>
      <c r="I94" s="82"/>
      <c r="J94" s="103"/>
      <c r="K94" s="104"/>
      <c r="L94" s="6"/>
    </row>
    <row r="95" spans="1:12" ht="13.7" customHeight="1">
      <c r="A95" s="5"/>
      <c r="B95" s="118"/>
      <c r="C95" s="91"/>
      <c r="D95" s="117" t="s">
        <v>40</v>
      </c>
      <c r="E95" s="82"/>
      <c r="F95" s="82"/>
      <c r="G95" s="82"/>
      <c r="H95" s="82"/>
      <c r="I95" s="82"/>
      <c r="J95" s="103"/>
      <c r="K95" s="104"/>
      <c r="L95" s="6"/>
    </row>
    <row r="96" spans="1:12" ht="13.7" customHeight="1">
      <c r="A96" s="5"/>
      <c r="B96" s="118"/>
      <c r="C96" s="91"/>
      <c r="D96" s="6"/>
      <c r="E96" s="6"/>
      <c r="F96" s="6"/>
      <c r="G96" s="82"/>
      <c r="H96" s="82"/>
      <c r="I96" s="82"/>
      <c r="J96" s="103"/>
      <c r="K96" s="104"/>
      <c r="L96" s="6"/>
    </row>
    <row r="97" spans="1:12" ht="12.75" customHeight="1">
      <c r="A97" s="5"/>
      <c r="B97" s="120"/>
      <c r="C97" s="121"/>
      <c r="D97" s="331" t="s">
        <v>170</v>
      </c>
      <c r="E97" s="6"/>
      <c r="F97" s="108"/>
      <c r="G97" s="108"/>
      <c r="H97" s="108"/>
      <c r="I97" s="108"/>
      <c r="J97" s="6"/>
      <c r="K97" s="330" t="s">
        <v>203</v>
      </c>
      <c r="L97" s="6"/>
    </row>
    <row r="98" spans="1:12" ht="13.7" customHeight="1">
      <c r="A98" s="5"/>
      <c r="B98" s="120"/>
      <c r="C98" s="121"/>
      <c r="D98" s="6"/>
      <c r="E98" s="6"/>
      <c r="F98" s="6"/>
      <c r="G98" s="6"/>
      <c r="H98" s="6"/>
      <c r="I98" s="6"/>
      <c r="J98" s="6"/>
      <c r="K98" s="39"/>
      <c r="L98" s="6"/>
    </row>
    <row r="99" spans="1:12" ht="13.7" customHeight="1">
      <c r="A99" s="5"/>
      <c r="B99" s="6"/>
      <c r="C99" s="6"/>
      <c r="D99" s="6"/>
      <c r="E99" s="6"/>
      <c r="F99" s="6"/>
      <c r="G99" s="6"/>
      <c r="H99" s="6"/>
      <c r="I99" s="6"/>
      <c r="J99" s="6"/>
      <c r="K99" s="6"/>
      <c r="L99" s="6"/>
    </row>
    <row r="100" spans="1:12" s="340" customFormat="1" ht="17.45" customHeight="1">
      <c r="A100" s="5"/>
      <c r="B100" s="367" t="s">
        <v>12</v>
      </c>
      <c r="C100" s="367"/>
      <c r="D100" s="367"/>
      <c r="E100" s="367"/>
      <c r="F100" s="367"/>
      <c r="G100" s="368" t="s">
        <v>13</v>
      </c>
      <c r="H100" s="368"/>
      <c r="I100" s="368"/>
      <c r="J100" s="368"/>
      <c r="K100" s="368"/>
      <c r="L100" s="6"/>
    </row>
    <row r="101" spans="1:12" s="340" customFormat="1" ht="12.75" customHeight="1"/>
  </sheetData>
  <mergeCells count="13">
    <mergeCell ref="D80:K85"/>
    <mergeCell ref="D68:K70"/>
    <mergeCell ref="D63:K65"/>
    <mergeCell ref="B100:F100"/>
    <mergeCell ref="G100:K100"/>
    <mergeCell ref="D28:K31"/>
    <mergeCell ref="J4:K4"/>
    <mergeCell ref="B6:K6"/>
    <mergeCell ref="D50:K53"/>
    <mergeCell ref="D77:K77"/>
    <mergeCell ref="D57:K59"/>
    <mergeCell ref="D73:K74"/>
    <mergeCell ref="D34:K35"/>
  </mergeCells>
  <hyperlinks>
    <hyperlink ref="J4" location="'Índice'!R1C1" display="Volver al índice" xr:uid="{00000000-0004-0000-0200-000000000000}"/>
    <hyperlink ref="D26" location="Índice!A1" display="Volver al índice" xr:uid="{00000000-0004-0000-0200-000001000000}"/>
    <hyperlink ref="K26" location="Rta_4.1!A1" display="Ir a respuesta 4.1" xr:uid="{00000000-0004-0000-0200-000002000000}"/>
    <hyperlink ref="D32" location="Índice!A1" display="Volver al índice" xr:uid="{00000000-0004-0000-0200-000003000000}"/>
    <hyperlink ref="K32" location="Rta_4.2!A1" display="Ir a respuesta 4.2" xr:uid="{00000000-0004-0000-0200-000004000000}"/>
    <hyperlink ref="D37" location="Índice!A1" display="Volver al índice" xr:uid="{00000000-0004-0000-0200-000005000000}"/>
    <hyperlink ref="K37" location="Rta_4.3!A1" display="Ir a respuesta 4.3" xr:uid="{00000000-0004-0000-0200-000006000000}"/>
    <hyperlink ref="D54" location="Índice!A1" display="Volver al índice" xr:uid="{00000000-0004-0000-0200-000007000000}"/>
    <hyperlink ref="K54" location="Rta_4.4!A1" display="Ir a respuesta 4.4" xr:uid="{00000000-0004-0000-0200-000008000000}"/>
    <hyperlink ref="D61" location="Índice!A1" display="Volver al índice" xr:uid="{00000000-0004-0000-0200-000009000000}"/>
    <hyperlink ref="K61" location="Rta_4.5!A1" display="Ir a respuesta 4,5" xr:uid="{00000000-0004-0000-0200-00000A000000}"/>
    <hyperlink ref="D66" location="Índice!A1" display="Volver al índice" xr:uid="{00000000-0004-0000-0200-00000B000000}"/>
    <hyperlink ref="K66" location="Rta_4.6!A1" display="Ir a respuesta 4.6" xr:uid="{00000000-0004-0000-0200-00000C000000}"/>
    <hyperlink ref="D71" location="Índice!A1" display="Volver al índice" xr:uid="{00000000-0004-0000-0200-00000D000000}"/>
    <hyperlink ref="K71" location="Rta_4.7!A1" display="Ir a respuesta 4.7" xr:uid="{00000000-0004-0000-0200-00000E000000}"/>
    <hyperlink ref="D75" location="Índice!A1" display="Volver al índice" xr:uid="{00000000-0004-0000-0200-00000F000000}"/>
    <hyperlink ref="K75" location="Rta_4.8!A1" display="Ir a respuesta 4.8" xr:uid="{00000000-0004-0000-0200-000010000000}"/>
    <hyperlink ref="D78" location="Índice!A1" display="Volver al índice" xr:uid="{00000000-0004-0000-0200-000011000000}"/>
    <hyperlink ref="K78" location="Rta_4.9!A1" display="Ir a respuesta 4.9" xr:uid="{00000000-0004-0000-0200-000012000000}"/>
    <hyperlink ref="D87" location="Índice!A1" display="Volver al índice" xr:uid="{00000000-0004-0000-0200-000013000000}"/>
    <hyperlink ref="K87" location="Rta_4.10!A1" display="Ir a respuesta 4.10" xr:uid="{00000000-0004-0000-0200-000014000000}"/>
    <hyperlink ref="D97" location="Índice!A1" display="Volver al índice" xr:uid="{00000000-0004-0000-0200-000015000000}"/>
    <hyperlink ref="K97" location="Rta_4.11!A1" display="Ir a respuesta 4.11" xr:uid="{00000000-0004-0000-0200-000016000000}"/>
    <hyperlink ref="J4:K4" location="Índice!A1" display="Volver al índice" xr:uid="{0E3A66E3-0EBF-484E-AFBE-A69798D88D0E}"/>
  </hyperlinks>
  <pageMargins left="0.75" right="0.75" top="1" bottom="1" header="0.5" footer="0.5"/>
  <pageSetup scale="59" orientation="portrait"/>
  <headerFooter>
    <oddFooter>&amp;R&amp;"Arial,Regular"&amp;10&amp;K000000Ejercicios</oddFooter>
  </headerFooter>
  <ignoredErrors>
    <ignoredError sqref="B82"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4"/>
  <sheetViews>
    <sheetView showGridLines="0" workbookViewId="0">
      <selection activeCell="B14" sqref="B14"/>
    </sheetView>
  </sheetViews>
  <sheetFormatPr baseColWidth="10" defaultColWidth="8.85546875" defaultRowHeight="12.75" customHeight="1"/>
  <cols>
    <col min="1" max="1" width="8.85546875" style="1" customWidth="1"/>
    <col min="2" max="2" width="9.42578125" style="1" customWidth="1"/>
    <col min="3" max="3" width="11" style="1" customWidth="1"/>
    <col min="4" max="4" width="12.5703125" style="1" customWidth="1"/>
    <col min="5" max="5" width="17.5703125" style="1" customWidth="1"/>
    <col min="6" max="6" width="14.140625" style="1" customWidth="1"/>
    <col min="7" max="7" width="10.85546875" style="1" customWidth="1"/>
    <col min="8" max="8" width="11.42578125" style="1" customWidth="1"/>
    <col min="9" max="9" width="15.42578125" style="1" customWidth="1"/>
    <col min="10" max="10" width="9.42578125" style="1" customWidth="1"/>
    <col min="11" max="11" width="18" style="340" customWidth="1"/>
    <col min="12" max="12" width="8.85546875" style="340" customWidth="1"/>
    <col min="13" max="16384" width="8.85546875" style="1"/>
  </cols>
  <sheetData>
    <row r="1" spans="1:11" ht="12.75" customHeight="1">
      <c r="A1" s="2"/>
      <c r="B1" s="3"/>
      <c r="C1" s="3"/>
      <c r="D1" s="3"/>
      <c r="E1" s="3"/>
      <c r="F1" s="3"/>
      <c r="G1" s="3"/>
      <c r="H1" s="3"/>
      <c r="I1" s="3"/>
      <c r="J1" s="3"/>
      <c r="K1" s="3"/>
    </row>
    <row r="2" spans="1:11" ht="12.75" customHeight="1">
      <c r="A2" s="5"/>
      <c r="B2" s="6"/>
      <c r="C2" s="6"/>
      <c r="D2" s="6"/>
      <c r="E2" s="6"/>
      <c r="F2" s="347" t="s">
        <v>1</v>
      </c>
      <c r="G2" s="348"/>
      <c r="H2" s="348"/>
      <c r="I2" s="348"/>
      <c r="J2" s="348"/>
      <c r="K2" s="348"/>
    </row>
    <row r="3" spans="1:11" ht="12.75" customHeight="1">
      <c r="A3" s="5"/>
      <c r="B3" s="6"/>
      <c r="C3" s="6"/>
      <c r="D3" s="6"/>
      <c r="E3" s="6"/>
      <c r="F3" s="6"/>
      <c r="G3" s="8"/>
      <c r="H3" s="8"/>
      <c r="I3" s="8"/>
      <c r="J3" s="8"/>
      <c r="K3" s="8"/>
    </row>
    <row r="4" spans="1:11" ht="12.75" customHeight="1">
      <c r="A4" s="5"/>
      <c r="B4" s="336" t="s">
        <v>205</v>
      </c>
      <c r="C4" s="6"/>
      <c r="D4" s="6"/>
      <c r="E4" s="6"/>
      <c r="F4" s="6"/>
      <c r="G4" s="8"/>
      <c r="H4" s="8"/>
      <c r="I4" s="8"/>
      <c r="J4" s="8"/>
      <c r="K4" s="330" t="s">
        <v>170</v>
      </c>
    </row>
    <row r="5" spans="1:11" ht="12.75" customHeight="1">
      <c r="A5" s="5"/>
      <c r="B5" s="122"/>
      <c r="C5" s="6"/>
      <c r="D5" s="6"/>
      <c r="E5" s="6"/>
      <c r="F5" s="8"/>
      <c r="G5" s="8"/>
      <c r="H5" s="8"/>
      <c r="I5" s="8"/>
      <c r="J5" s="41"/>
      <c r="K5" s="6"/>
    </row>
    <row r="6" spans="1:11" ht="18.75" customHeight="1">
      <c r="A6" s="5"/>
      <c r="B6" s="349" t="s">
        <v>41</v>
      </c>
      <c r="C6" s="349"/>
      <c r="D6" s="349"/>
      <c r="E6" s="349"/>
      <c r="F6" s="349"/>
      <c r="G6" s="337"/>
      <c r="H6" s="337"/>
      <c r="I6" s="337"/>
      <c r="J6" s="337"/>
      <c r="K6" s="337"/>
    </row>
    <row r="7" spans="1:11" ht="12.75" customHeight="1">
      <c r="A7" s="5"/>
      <c r="B7" s="27"/>
      <c r="C7" s="42"/>
      <c r="D7" s="6"/>
      <c r="E7" s="6"/>
      <c r="F7" s="6"/>
      <c r="G7" s="6"/>
      <c r="H7" s="6"/>
      <c r="I7" s="6"/>
      <c r="J7" s="43"/>
      <c r="K7" s="44"/>
    </row>
    <row r="8" spans="1:11" ht="12.75" customHeight="1">
      <c r="A8" s="5"/>
      <c r="B8" s="123">
        <v>4.0999999999999996</v>
      </c>
      <c r="C8" s="47" t="s">
        <v>15</v>
      </c>
      <c r="D8" s="6"/>
      <c r="E8" s="42"/>
      <c r="F8" s="42"/>
      <c r="G8" s="48"/>
      <c r="H8" s="48"/>
      <c r="I8" s="48"/>
      <c r="J8" s="48"/>
      <c r="K8" s="49"/>
    </row>
    <row r="9" spans="1:11" ht="12.75" customHeight="1">
      <c r="A9" s="5"/>
      <c r="B9" s="50"/>
      <c r="C9" s="51" t="s">
        <v>16</v>
      </c>
      <c r="D9" s="6"/>
      <c r="E9" s="42"/>
      <c r="F9" s="42"/>
      <c r="G9" s="48"/>
      <c r="H9" s="48"/>
      <c r="I9" s="48"/>
      <c r="J9" s="48"/>
      <c r="K9" s="49"/>
    </row>
    <row r="10" spans="1:11" ht="12.75" customHeight="1">
      <c r="A10" s="5"/>
      <c r="B10" s="50"/>
      <c r="C10" s="51" t="s">
        <v>17</v>
      </c>
      <c r="D10" s="6"/>
      <c r="E10" s="42"/>
      <c r="F10" s="42"/>
      <c r="G10" s="48"/>
      <c r="H10" s="48"/>
      <c r="I10" s="48"/>
      <c r="J10" s="48"/>
      <c r="K10" s="49"/>
    </row>
    <row r="11" spans="1:11" ht="12.75" customHeight="1">
      <c r="A11" s="5"/>
      <c r="B11" s="50"/>
      <c r="C11" s="51" t="s">
        <v>18</v>
      </c>
      <c r="D11" s="6"/>
      <c r="E11" s="42"/>
      <c r="F11" s="42"/>
      <c r="G11" s="48"/>
      <c r="H11" s="48"/>
      <c r="I11" s="48"/>
      <c r="J11" s="48"/>
      <c r="K11" s="49"/>
    </row>
    <row r="12" spans="1:11" ht="12.75" customHeight="1">
      <c r="A12" s="5"/>
      <c r="B12" s="6"/>
      <c r="C12" s="6"/>
      <c r="D12" s="6"/>
      <c r="E12" s="6"/>
      <c r="F12" s="6"/>
      <c r="G12" s="6"/>
      <c r="H12" s="6"/>
      <c r="I12" s="6"/>
      <c r="J12" s="6"/>
      <c r="K12" s="6"/>
    </row>
    <row r="13" spans="1:11" ht="18.75" customHeight="1">
      <c r="A13" s="5"/>
      <c r="B13" s="349" t="s">
        <v>208</v>
      </c>
      <c r="C13" s="349"/>
      <c r="D13" s="349"/>
      <c r="E13" s="349"/>
      <c r="F13" s="349"/>
      <c r="G13" s="349"/>
      <c r="H13" s="349"/>
      <c r="I13" s="349"/>
      <c r="J13" s="349"/>
      <c r="K13" s="349"/>
    </row>
    <row r="14" spans="1:11" ht="15" customHeight="1">
      <c r="A14" s="5"/>
      <c r="B14" s="6"/>
      <c r="C14" s="6"/>
      <c r="D14" s="6"/>
      <c r="E14" s="6"/>
      <c r="F14" s="6"/>
      <c r="G14" s="6"/>
      <c r="H14" s="6"/>
      <c r="I14" s="6"/>
      <c r="J14" s="6"/>
      <c r="K14" s="6"/>
    </row>
    <row r="15" spans="1:11" ht="15" customHeight="1" thickBot="1">
      <c r="A15" s="5"/>
      <c r="B15" s="6"/>
      <c r="C15" s="346" t="s">
        <v>207</v>
      </c>
      <c r="D15" s="124"/>
      <c r="E15" s="124"/>
      <c r="F15" s="124"/>
      <c r="G15" s="124"/>
      <c r="H15" s="124"/>
      <c r="I15" s="124"/>
      <c r="J15" s="124"/>
      <c r="K15" s="6"/>
    </row>
    <row r="16" spans="1:11" ht="45.75" customHeight="1">
      <c r="A16" s="5"/>
      <c r="B16" s="6"/>
      <c r="C16" s="56" t="s">
        <v>19</v>
      </c>
      <c r="D16" s="57" t="s">
        <v>20</v>
      </c>
      <c r="E16" s="57" t="s">
        <v>21</v>
      </c>
      <c r="F16" s="57" t="s">
        <v>42</v>
      </c>
      <c r="G16" s="57" t="s">
        <v>43</v>
      </c>
      <c r="H16" s="125" t="s">
        <v>44</v>
      </c>
      <c r="I16" s="126" t="s">
        <v>45</v>
      </c>
      <c r="J16" s="57" t="s">
        <v>46</v>
      </c>
      <c r="K16" s="78"/>
    </row>
    <row r="17" spans="1:11" ht="15.75" customHeight="1">
      <c r="A17" s="5"/>
      <c r="B17" s="6"/>
      <c r="C17" s="58">
        <v>1</v>
      </c>
      <c r="D17" s="58">
        <v>2687</v>
      </c>
      <c r="E17" s="59">
        <v>47670</v>
      </c>
      <c r="F17" s="127">
        <f>(D17/$D$27)</f>
        <v>0.10002978184796367</v>
      </c>
      <c r="G17" s="127">
        <f>(E17/$E$27)</f>
        <v>7.1959387552701535E-3</v>
      </c>
      <c r="H17" s="128">
        <f>F17</f>
        <v>0.10002978184796367</v>
      </c>
      <c r="I17" s="128">
        <f>G17</f>
        <v>7.1959387552701535E-3</v>
      </c>
      <c r="J17" s="129">
        <f t="shared" ref="J17:J26" si="0">I17*H17</f>
        <v>7.198081838809807E-4</v>
      </c>
      <c r="K17" s="78"/>
    </row>
    <row r="18" spans="1:11" ht="15.75" customHeight="1">
      <c r="A18" s="5"/>
      <c r="B18" s="6"/>
      <c r="C18" s="60">
        <v>2</v>
      </c>
      <c r="D18" s="60">
        <v>2686</v>
      </c>
      <c r="E18" s="61">
        <v>133141</v>
      </c>
      <c r="F18" s="130">
        <f t="shared" ref="F18:F26" si="1">(D18/$D$27)+F17</f>
        <v>0.20002233638597275</v>
      </c>
      <c r="G18" s="130">
        <f t="shared" ref="G18:G26" si="2">(E18/$E$27)+G17</f>
        <v>2.7293997950055628E-2</v>
      </c>
      <c r="H18" s="131">
        <f t="shared" ref="H18:H26" si="3">F18-F17</f>
        <v>9.9992554538009079E-2</v>
      </c>
      <c r="I18" s="131">
        <f t="shared" ref="I18:I26" si="4">G17+G18</f>
        <v>3.4489936705325783E-2</v>
      </c>
      <c r="J18" s="132">
        <f t="shared" si="0"/>
        <v>3.4487368770197693E-3</v>
      </c>
      <c r="K18" s="78"/>
    </row>
    <row r="19" spans="1:11" ht="15.75" customHeight="1">
      <c r="A19" s="5"/>
      <c r="B19" s="6"/>
      <c r="C19" s="62">
        <v>3</v>
      </c>
      <c r="D19" s="62">
        <v>2686</v>
      </c>
      <c r="E19" s="63">
        <v>195686</v>
      </c>
      <c r="F19" s="133">
        <f>(D19/$D$27)+F18</f>
        <v>0.30001489092398181</v>
      </c>
      <c r="G19" s="133">
        <f t="shared" si="2"/>
        <v>5.6833424660015675E-2</v>
      </c>
      <c r="H19" s="134">
        <f t="shared" si="3"/>
        <v>9.9992554538009065E-2</v>
      </c>
      <c r="I19" s="134">
        <f t="shared" si="4"/>
        <v>8.4127422610071306E-2</v>
      </c>
      <c r="J19" s="135">
        <f t="shared" si="0"/>
        <v>8.4121158934796925E-3</v>
      </c>
      <c r="K19" s="78"/>
    </row>
    <row r="20" spans="1:11" ht="15.75" customHeight="1">
      <c r="A20" s="5"/>
      <c r="B20" s="6"/>
      <c r="C20" s="60">
        <v>4</v>
      </c>
      <c r="D20" s="60">
        <v>2686</v>
      </c>
      <c r="E20" s="61">
        <v>258567</v>
      </c>
      <c r="F20" s="130">
        <f t="shared" si="1"/>
        <v>0.40000744546199091</v>
      </c>
      <c r="G20" s="130">
        <f t="shared" si="2"/>
        <v>9.5864939158315177E-2</v>
      </c>
      <c r="H20" s="131">
        <f t="shared" si="3"/>
        <v>9.9992554538009093E-2</v>
      </c>
      <c r="I20" s="131">
        <f t="shared" si="4"/>
        <v>0.15269836381833085</v>
      </c>
      <c r="J20" s="132">
        <f t="shared" si="0"/>
        <v>1.5268699471969202E-2</v>
      </c>
      <c r="K20" s="78"/>
    </row>
    <row r="21" spans="1:11" ht="15.75" customHeight="1">
      <c r="A21" s="5"/>
      <c r="B21" s="6"/>
      <c r="C21" s="62">
        <v>5</v>
      </c>
      <c r="D21" s="62">
        <v>2686</v>
      </c>
      <c r="E21" s="63">
        <v>327506</v>
      </c>
      <c r="F21" s="133">
        <f t="shared" si="1"/>
        <v>0.5</v>
      </c>
      <c r="G21" s="133">
        <f t="shared" si="2"/>
        <v>0.1453030158938618</v>
      </c>
      <c r="H21" s="134">
        <f t="shared" si="3"/>
        <v>9.9992554538009093E-2</v>
      </c>
      <c r="I21" s="134">
        <f t="shared" si="4"/>
        <v>0.24116795505217697</v>
      </c>
      <c r="J21" s="135">
        <f t="shared" si="0"/>
        <v>2.4114999898374932E-2</v>
      </c>
      <c r="K21" s="78"/>
    </row>
    <row r="22" spans="1:11" ht="15.75" customHeight="1">
      <c r="A22" s="5"/>
      <c r="B22" s="6"/>
      <c r="C22" s="60">
        <v>6</v>
      </c>
      <c r="D22" s="60">
        <v>2687</v>
      </c>
      <c r="E22" s="61">
        <v>544623</v>
      </c>
      <c r="F22" s="130">
        <f t="shared" si="1"/>
        <v>0.60002978184796363</v>
      </c>
      <c r="G22" s="130">
        <f t="shared" si="2"/>
        <v>0.22751559723876419</v>
      </c>
      <c r="H22" s="131">
        <f t="shared" si="3"/>
        <v>0.10002978184796363</v>
      </c>
      <c r="I22" s="131">
        <f t="shared" si="4"/>
        <v>0.37281861313262599</v>
      </c>
      <c r="J22" s="132">
        <f t="shared" si="0"/>
        <v>3.7292964540516928E-2</v>
      </c>
      <c r="K22" s="78"/>
    </row>
    <row r="23" spans="1:11" ht="12.75" customHeight="1">
      <c r="A23" s="5"/>
      <c r="B23" s="6"/>
      <c r="C23" s="62">
        <v>7</v>
      </c>
      <c r="D23" s="62">
        <v>2686</v>
      </c>
      <c r="E23" s="63">
        <v>530035</v>
      </c>
      <c r="F23" s="133">
        <f t="shared" si="1"/>
        <v>0.70002233638597267</v>
      </c>
      <c r="G23" s="133">
        <f t="shared" si="2"/>
        <v>0.30752607339042382</v>
      </c>
      <c r="H23" s="134">
        <f t="shared" si="3"/>
        <v>9.9992554538009037E-2</v>
      </c>
      <c r="I23" s="134">
        <f t="shared" si="4"/>
        <v>0.53504167062918806</v>
      </c>
      <c r="J23" s="135">
        <f t="shared" si="0"/>
        <v>5.3500183430496555E-2</v>
      </c>
      <c r="K23" s="6"/>
    </row>
    <row r="24" spans="1:11" ht="15.75" customHeight="1">
      <c r="A24" s="5"/>
      <c r="B24" s="6"/>
      <c r="C24" s="60">
        <v>8</v>
      </c>
      <c r="D24" s="60">
        <v>2686</v>
      </c>
      <c r="E24" s="61">
        <v>703581</v>
      </c>
      <c r="F24" s="130">
        <f t="shared" si="1"/>
        <v>0.8000148909239817</v>
      </c>
      <c r="G24" s="130">
        <f t="shared" si="2"/>
        <v>0.41373387253814209</v>
      </c>
      <c r="H24" s="131">
        <f t="shared" si="3"/>
        <v>9.9992554538009037E-2</v>
      </c>
      <c r="I24" s="131">
        <f t="shared" si="4"/>
        <v>0.7212599459285659</v>
      </c>
      <c r="J24" s="132">
        <f t="shared" si="0"/>
        <v>7.2120624479343573E-2</v>
      </c>
      <c r="K24" s="6"/>
    </row>
    <row r="25" spans="1:11" ht="12.75" customHeight="1">
      <c r="A25" s="5"/>
      <c r="B25" s="6"/>
      <c r="C25" s="62">
        <v>9</v>
      </c>
      <c r="D25" s="62">
        <v>2686</v>
      </c>
      <c r="E25" s="63">
        <v>1027989</v>
      </c>
      <c r="F25" s="133">
        <f t="shared" si="1"/>
        <v>0.90000744546199074</v>
      </c>
      <c r="G25" s="133">
        <f t="shared" si="2"/>
        <v>0.56891209542657106</v>
      </c>
      <c r="H25" s="134">
        <f t="shared" si="3"/>
        <v>9.9992554538009037E-2</v>
      </c>
      <c r="I25" s="134">
        <f t="shared" si="4"/>
        <v>0.98264596796471315</v>
      </c>
      <c r="J25" s="135">
        <f t="shared" si="0"/>
        <v>9.8257280543266268E-2</v>
      </c>
      <c r="K25" s="6"/>
    </row>
    <row r="26" spans="1:11" ht="14.25" customHeight="1">
      <c r="A26" s="5"/>
      <c r="B26" s="6"/>
      <c r="C26" s="64">
        <v>10</v>
      </c>
      <c r="D26" s="64">
        <v>2686</v>
      </c>
      <c r="E26" s="65">
        <v>2855772</v>
      </c>
      <c r="F26" s="136">
        <f t="shared" si="1"/>
        <v>0.99999999999999978</v>
      </c>
      <c r="G26" s="136">
        <f t="shared" si="2"/>
        <v>1</v>
      </c>
      <c r="H26" s="137">
        <f t="shared" si="3"/>
        <v>9.9992554538009037E-2</v>
      </c>
      <c r="I26" s="137">
        <f t="shared" si="4"/>
        <v>1.5689120954265712</v>
      </c>
      <c r="J26" s="138">
        <f t="shared" si="0"/>
        <v>0.15687952826728346</v>
      </c>
      <c r="K26" s="6"/>
    </row>
    <row r="27" spans="1:11" ht="14.25" customHeight="1">
      <c r="A27" s="5"/>
      <c r="B27" s="6"/>
      <c r="C27" s="66" t="s">
        <v>22</v>
      </c>
      <c r="D27" s="67">
        <f>SUM(D17:D26)</f>
        <v>26862</v>
      </c>
      <c r="E27" s="68">
        <f>SUM(E17:E26)</f>
        <v>6624570</v>
      </c>
      <c r="F27" s="139"/>
      <c r="G27" s="139"/>
      <c r="H27" s="139"/>
      <c r="I27" s="140"/>
      <c r="J27" s="141">
        <f>SUM(J17:J26)</f>
        <v>0.4700149415856314</v>
      </c>
      <c r="K27" s="6"/>
    </row>
    <row r="28" spans="1:11" ht="18.95" customHeight="1">
      <c r="A28" s="5"/>
      <c r="B28" s="6"/>
      <c r="C28" s="142"/>
      <c r="D28" s="143"/>
      <c r="E28" s="143"/>
      <c r="F28" s="143"/>
      <c r="G28" s="143"/>
      <c r="H28" s="143"/>
      <c r="I28" s="143"/>
      <c r="J28" s="143"/>
      <c r="K28" s="6"/>
    </row>
    <row r="29" spans="1:11" ht="15.75" customHeight="1">
      <c r="A29" s="5"/>
      <c r="B29" s="6"/>
      <c r="C29" s="369" t="s">
        <v>204</v>
      </c>
      <c r="D29" s="370"/>
      <c r="E29" s="370"/>
      <c r="F29" s="370"/>
      <c r="G29" s="370"/>
      <c r="H29" s="370"/>
      <c r="I29" s="6"/>
      <c r="J29" s="6"/>
      <c r="K29" s="6"/>
    </row>
    <row r="30" spans="1:11" ht="15.75" customHeight="1">
      <c r="A30" s="5"/>
      <c r="B30" s="144"/>
      <c r="C30" s="6"/>
      <c r="D30" s="145"/>
      <c r="E30" s="6"/>
      <c r="F30" s="6"/>
      <c r="G30" s="6"/>
      <c r="H30" s="6"/>
      <c r="I30" s="6"/>
      <c r="J30" s="6"/>
      <c r="K30" s="6"/>
    </row>
    <row r="31" spans="1:11" ht="12.75" customHeight="1">
      <c r="A31" s="5"/>
      <c r="B31" s="6"/>
      <c r="C31" s="6"/>
      <c r="D31" s="6"/>
      <c r="E31" s="6"/>
      <c r="F31" s="6"/>
      <c r="G31" s="6"/>
      <c r="H31" s="6"/>
      <c r="I31" s="6"/>
      <c r="J31" s="6"/>
      <c r="K31" s="6"/>
    </row>
    <row r="32" spans="1:11" ht="15.75" customHeight="1">
      <c r="A32" s="146"/>
      <c r="B32" s="367" t="s">
        <v>12</v>
      </c>
      <c r="C32" s="367"/>
      <c r="D32" s="367"/>
      <c r="E32" s="367"/>
      <c r="F32" s="367"/>
      <c r="G32" s="368" t="s">
        <v>13</v>
      </c>
      <c r="H32" s="368"/>
      <c r="I32" s="368"/>
      <c r="J32" s="368"/>
      <c r="K32" s="368"/>
    </row>
    <row r="33" spans="1:11" s="340" customFormat="1" ht="18.75" customHeight="1">
      <c r="A33" s="5"/>
      <c r="B33" s="19"/>
      <c r="C33" s="19"/>
      <c r="D33" s="19"/>
      <c r="E33" s="19"/>
      <c r="F33" s="19"/>
      <c r="G33" s="19"/>
      <c r="H33" s="19"/>
      <c r="I33" s="19"/>
      <c r="J33" s="19"/>
      <c r="K33" s="6"/>
    </row>
    <row r="34" spans="1:11" s="340" customFormat="1" ht="12.75" customHeight="1"/>
  </sheetData>
  <mergeCells count="6">
    <mergeCell ref="B32:F32"/>
    <mergeCell ref="G32:K32"/>
    <mergeCell ref="C29:H29"/>
    <mergeCell ref="F2:K2"/>
    <mergeCell ref="B6:F6"/>
    <mergeCell ref="B13:K13"/>
  </mergeCells>
  <hyperlinks>
    <hyperlink ref="B4" location="Ejercicios!A1" display="Volver a ejercicios" xr:uid="{00000000-0004-0000-0300-000000000000}"/>
    <hyperlink ref="K4" location="Índice!A1" display="Volver al índice" xr:uid="{00000000-0004-0000-0300-000001000000}"/>
  </hyperlinks>
  <pageMargins left="0.75" right="0.75" top="1" bottom="1" header="0.5" footer="0.5"/>
  <pageSetup scale="61" orientation="portrait"/>
  <headerFooter>
    <oddFooter>&amp;R&amp;"Arial,Regular"&amp;10&amp;K000000Rta_4.1</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
  <sheetViews>
    <sheetView showGridLines="0" zoomScaleNormal="100" workbookViewId="0">
      <selection activeCell="B13" sqref="B13"/>
    </sheetView>
  </sheetViews>
  <sheetFormatPr baseColWidth="10" defaultColWidth="8.85546875" defaultRowHeight="12.75" customHeight="1"/>
  <cols>
    <col min="1" max="1" width="8.85546875" style="1" customWidth="1"/>
    <col min="2" max="2" width="9.42578125" style="1" customWidth="1"/>
    <col min="3" max="3" width="11" style="1" customWidth="1"/>
    <col min="4" max="5" width="15.5703125" style="1" customWidth="1"/>
    <col min="6" max="6" width="13.42578125" style="1" customWidth="1"/>
    <col min="7" max="7" width="12.5703125" style="1" customWidth="1"/>
    <col min="8" max="8" width="7.42578125" style="1" customWidth="1"/>
    <col min="9" max="9" width="6.42578125" style="1" customWidth="1"/>
    <col min="10" max="10" width="8.5703125" style="1" customWidth="1"/>
    <col min="11" max="11" width="8.85546875" style="1" customWidth="1"/>
    <col min="12" max="12" width="24.28515625" style="340" customWidth="1"/>
    <col min="13" max="13" width="8.85546875" style="340" customWidth="1"/>
    <col min="14" max="16384" width="8.85546875" style="1"/>
  </cols>
  <sheetData>
    <row r="1" spans="1:12" ht="13.7" customHeight="1">
      <c r="A1" s="2"/>
      <c r="B1" s="3"/>
      <c r="C1" s="3"/>
      <c r="D1" s="3"/>
      <c r="E1" s="3"/>
      <c r="F1" s="3"/>
      <c r="G1" s="3"/>
      <c r="H1" s="3"/>
      <c r="I1" s="3"/>
      <c r="J1" s="3"/>
      <c r="K1" s="3"/>
      <c r="L1" s="3"/>
    </row>
    <row r="2" spans="1:12" ht="13.7" customHeight="1">
      <c r="A2" s="5"/>
      <c r="B2" s="6"/>
      <c r="C2" s="6"/>
      <c r="D2" s="6"/>
      <c r="E2" s="6"/>
      <c r="F2" s="347" t="s">
        <v>1</v>
      </c>
      <c r="G2" s="348"/>
      <c r="H2" s="348"/>
      <c r="I2" s="348"/>
      <c r="J2" s="348"/>
      <c r="K2" s="348"/>
      <c r="L2" s="6"/>
    </row>
    <row r="3" spans="1:12" ht="13.7" customHeight="1">
      <c r="A3" s="5"/>
      <c r="B3" s="6"/>
      <c r="C3" s="6"/>
      <c r="D3" s="6"/>
      <c r="E3" s="6"/>
      <c r="F3" s="6"/>
      <c r="G3" s="8"/>
      <c r="H3" s="8"/>
      <c r="I3" s="8"/>
      <c r="J3" s="8"/>
      <c r="K3" s="8"/>
      <c r="L3" s="6"/>
    </row>
    <row r="4" spans="1:12" ht="13.7" customHeight="1">
      <c r="A4" s="5"/>
      <c r="B4" s="336" t="s">
        <v>205</v>
      </c>
      <c r="C4" s="6"/>
      <c r="D4" s="6"/>
      <c r="E4" s="6"/>
      <c r="F4" s="6"/>
      <c r="G4" s="8"/>
      <c r="H4" s="8"/>
      <c r="I4" s="8"/>
      <c r="J4" s="8"/>
      <c r="K4" s="330" t="s">
        <v>170</v>
      </c>
      <c r="L4" s="6"/>
    </row>
    <row r="5" spans="1:12" ht="13.7" customHeight="1">
      <c r="A5" s="5"/>
      <c r="B5" s="122"/>
      <c r="C5" s="6"/>
      <c r="D5" s="6"/>
      <c r="E5" s="6"/>
      <c r="F5" s="8"/>
      <c r="G5" s="8"/>
      <c r="H5" s="8"/>
      <c r="I5" s="8"/>
      <c r="J5" s="41"/>
      <c r="K5" s="6"/>
      <c r="L5" s="6"/>
    </row>
    <row r="6" spans="1:12" ht="18.600000000000001" customHeight="1">
      <c r="A6" s="5"/>
      <c r="B6" s="349" t="s">
        <v>41</v>
      </c>
      <c r="C6" s="349"/>
      <c r="D6" s="349"/>
      <c r="E6" s="349"/>
      <c r="F6" s="349"/>
      <c r="G6" s="337"/>
      <c r="H6" s="337"/>
      <c r="I6" s="337"/>
      <c r="J6" s="337"/>
      <c r="K6" s="337"/>
      <c r="L6" s="6"/>
    </row>
    <row r="7" spans="1:12" ht="18.600000000000001" customHeight="1">
      <c r="A7" s="5"/>
      <c r="B7" s="147"/>
      <c r="C7" s="147"/>
      <c r="D7" s="147"/>
      <c r="E7" s="147"/>
      <c r="F7" s="147"/>
      <c r="G7" s="148"/>
      <c r="H7" s="148"/>
      <c r="I7" s="148"/>
      <c r="J7" s="148"/>
      <c r="K7" s="148"/>
      <c r="L7" s="6"/>
    </row>
    <row r="8" spans="1:12" ht="12.75" customHeight="1">
      <c r="A8" s="5"/>
      <c r="B8" s="123">
        <v>4.2</v>
      </c>
      <c r="C8" s="371" t="s">
        <v>23</v>
      </c>
      <c r="D8" s="372"/>
      <c r="E8" s="372"/>
      <c r="F8" s="372"/>
      <c r="G8" s="372"/>
      <c r="H8" s="372"/>
      <c r="I8" s="372"/>
      <c r="J8" s="372"/>
      <c r="K8" s="373"/>
      <c r="L8" s="6"/>
    </row>
    <row r="9" spans="1:12" ht="13.7" customHeight="1">
      <c r="A9" s="5"/>
      <c r="B9" s="50"/>
      <c r="C9" s="374"/>
      <c r="D9" s="375"/>
      <c r="E9" s="375"/>
      <c r="F9" s="375"/>
      <c r="G9" s="375"/>
      <c r="H9" s="375"/>
      <c r="I9" s="375"/>
      <c r="J9" s="375"/>
      <c r="K9" s="376"/>
      <c r="L9" s="6"/>
    </row>
    <row r="10" spans="1:12" ht="13.7" customHeight="1">
      <c r="A10" s="5"/>
      <c r="B10" s="50"/>
      <c r="C10" s="374"/>
      <c r="D10" s="375"/>
      <c r="E10" s="375"/>
      <c r="F10" s="375"/>
      <c r="G10" s="375"/>
      <c r="H10" s="375"/>
      <c r="I10" s="375"/>
      <c r="J10" s="375"/>
      <c r="K10" s="376"/>
      <c r="L10" s="6"/>
    </row>
    <row r="11" spans="1:12" ht="13.7" customHeight="1">
      <c r="A11" s="5"/>
      <c r="B11" s="50"/>
      <c r="C11" s="377"/>
      <c r="D11" s="378"/>
      <c r="E11" s="378"/>
      <c r="F11" s="378"/>
      <c r="G11" s="378"/>
      <c r="H11" s="378"/>
      <c r="I11" s="378"/>
      <c r="J11" s="378"/>
      <c r="K11" s="379"/>
      <c r="L11" s="6"/>
    </row>
    <row r="12" spans="1:12" ht="18.600000000000001" customHeight="1">
      <c r="A12" s="5"/>
      <c r="B12" s="349" t="s">
        <v>208</v>
      </c>
      <c r="C12" s="349"/>
      <c r="D12" s="349"/>
      <c r="E12" s="349"/>
      <c r="F12" s="349"/>
      <c r="G12" s="349"/>
      <c r="H12" s="349"/>
      <c r="I12" s="349"/>
      <c r="J12" s="349"/>
      <c r="K12" s="349"/>
      <c r="L12" s="6"/>
    </row>
    <row r="13" spans="1:12" ht="15" customHeight="1">
      <c r="A13" s="5"/>
      <c r="B13" s="6"/>
      <c r="C13" s="6"/>
      <c r="D13" s="6"/>
      <c r="E13" s="6"/>
      <c r="F13" s="6"/>
      <c r="G13" s="6"/>
      <c r="H13" s="6"/>
      <c r="I13" s="6"/>
      <c r="J13" s="6"/>
      <c r="K13" s="6"/>
      <c r="L13" s="6"/>
    </row>
    <row r="14" spans="1:12" ht="15" customHeight="1">
      <c r="A14" s="5"/>
      <c r="B14" s="354" t="s">
        <v>47</v>
      </c>
      <c r="C14" s="355"/>
      <c r="D14" s="355"/>
      <c r="E14" s="355"/>
      <c r="F14" s="355"/>
      <c r="G14" s="355"/>
      <c r="H14" s="355"/>
      <c r="I14" s="355"/>
      <c r="J14" s="6"/>
      <c r="K14" s="78"/>
      <c r="L14" s="6"/>
    </row>
    <row r="15" spans="1:12" ht="15" customHeight="1">
      <c r="A15" s="5"/>
      <c r="B15" s="149"/>
      <c r="C15" s="54"/>
      <c r="D15" s="54"/>
      <c r="E15" s="54"/>
      <c r="F15" s="54"/>
      <c r="G15" s="54"/>
      <c r="H15" s="54"/>
      <c r="I15" s="54"/>
      <c r="J15" s="54"/>
      <c r="K15" s="78"/>
      <c r="L15" s="6"/>
    </row>
    <row r="16" spans="1:12" ht="45.75" customHeight="1">
      <c r="A16" s="5"/>
      <c r="B16" s="56" t="s">
        <v>19</v>
      </c>
      <c r="C16" s="57" t="s">
        <v>20</v>
      </c>
      <c r="D16" s="57" t="s">
        <v>48</v>
      </c>
      <c r="E16" s="57" t="s">
        <v>49</v>
      </c>
      <c r="F16" s="57" t="s">
        <v>42</v>
      </c>
      <c r="G16" s="57" t="s">
        <v>50</v>
      </c>
      <c r="H16" s="56" t="s">
        <v>44</v>
      </c>
      <c r="I16" s="57" t="s">
        <v>45</v>
      </c>
      <c r="J16" s="56" t="s">
        <v>46</v>
      </c>
      <c r="K16" s="78"/>
      <c r="L16" s="6"/>
    </row>
    <row r="17" spans="1:12" ht="15.75" customHeight="1">
      <c r="A17" s="5"/>
      <c r="B17" s="127">
        <v>1</v>
      </c>
      <c r="C17" s="127">
        <v>2687</v>
      </c>
      <c r="D17" s="59">
        <v>47670</v>
      </c>
      <c r="E17" s="59">
        <f t="shared" ref="E17:E26" si="0">(D17*1.07)</f>
        <v>51006.9</v>
      </c>
      <c r="F17" s="127">
        <f>(C17/$C$27)</f>
        <v>0.10002978184796367</v>
      </c>
      <c r="G17" s="127">
        <f>(E17/$E$27)</f>
        <v>7.1959387552701535E-3</v>
      </c>
      <c r="H17" s="127">
        <f>F17</f>
        <v>0.10002978184796367</v>
      </c>
      <c r="I17" s="127">
        <f>G17</f>
        <v>7.1959387552701535E-3</v>
      </c>
      <c r="J17" s="127">
        <f t="shared" ref="J17:J26" si="1">I17*H17</f>
        <v>7.198081838809807E-4</v>
      </c>
      <c r="K17" s="78"/>
      <c r="L17" s="6"/>
    </row>
    <row r="18" spans="1:12" ht="15.75" customHeight="1">
      <c r="A18" s="5"/>
      <c r="B18" s="130">
        <v>2</v>
      </c>
      <c r="C18" s="130">
        <v>2686</v>
      </c>
      <c r="D18" s="61">
        <v>133141</v>
      </c>
      <c r="E18" s="61">
        <f t="shared" si="0"/>
        <v>142460.87</v>
      </c>
      <c r="F18" s="130">
        <f t="shared" ref="F18:F26" si="2">(C18/$C$27)+F17</f>
        <v>0.20002233638597275</v>
      </c>
      <c r="G18" s="130">
        <f t="shared" ref="G18:G26" si="3">(E18/$E$27)+G17</f>
        <v>2.7293997950055625E-2</v>
      </c>
      <c r="H18" s="130">
        <f t="shared" ref="H18:H26" si="4">F18-F17</f>
        <v>9.9992554538009079E-2</v>
      </c>
      <c r="I18" s="131">
        <f t="shared" ref="I18:I26" si="5">G17+G18</f>
        <v>3.4489936705325776E-2</v>
      </c>
      <c r="J18" s="132">
        <f t="shared" si="1"/>
        <v>3.4487368770197689E-3</v>
      </c>
      <c r="K18" s="78"/>
      <c r="L18" s="6"/>
    </row>
    <row r="19" spans="1:12" ht="15.75" customHeight="1">
      <c r="A19" s="5"/>
      <c r="B19" s="133">
        <v>3</v>
      </c>
      <c r="C19" s="133">
        <v>2686</v>
      </c>
      <c r="D19" s="63">
        <v>195686</v>
      </c>
      <c r="E19" s="63">
        <f t="shared" si="0"/>
        <v>209384.02000000002</v>
      </c>
      <c r="F19" s="133">
        <f t="shared" si="2"/>
        <v>0.30001489092398181</v>
      </c>
      <c r="G19" s="133">
        <f t="shared" si="3"/>
        <v>5.6833424660015668E-2</v>
      </c>
      <c r="H19" s="133">
        <f t="shared" si="4"/>
        <v>9.9992554538009065E-2</v>
      </c>
      <c r="I19" s="134">
        <f t="shared" si="5"/>
        <v>8.4127422610071292E-2</v>
      </c>
      <c r="J19" s="135">
        <f t="shared" si="1"/>
        <v>8.4121158934796908E-3</v>
      </c>
      <c r="K19" s="78"/>
      <c r="L19" s="6"/>
    </row>
    <row r="20" spans="1:12" ht="15.75" customHeight="1">
      <c r="A20" s="5"/>
      <c r="B20" s="130">
        <v>4</v>
      </c>
      <c r="C20" s="130">
        <v>2686</v>
      </c>
      <c r="D20" s="61">
        <v>258567</v>
      </c>
      <c r="E20" s="61">
        <f t="shared" si="0"/>
        <v>276666.69</v>
      </c>
      <c r="F20" s="130">
        <f t="shared" si="2"/>
        <v>0.40000744546199091</v>
      </c>
      <c r="G20" s="130">
        <f t="shared" si="3"/>
        <v>9.5864939158315177E-2</v>
      </c>
      <c r="H20" s="130">
        <f t="shared" si="4"/>
        <v>9.9992554538009093E-2</v>
      </c>
      <c r="I20" s="131">
        <f t="shared" si="5"/>
        <v>0.15269836381833085</v>
      </c>
      <c r="J20" s="132">
        <f t="shared" si="1"/>
        <v>1.5268699471969202E-2</v>
      </c>
      <c r="K20" s="78"/>
      <c r="L20" s="6"/>
    </row>
    <row r="21" spans="1:12" ht="15.75" customHeight="1">
      <c r="A21" s="5"/>
      <c r="B21" s="133">
        <v>5</v>
      </c>
      <c r="C21" s="133">
        <v>2686</v>
      </c>
      <c r="D21" s="63">
        <v>327506</v>
      </c>
      <c r="E21" s="63">
        <f t="shared" si="0"/>
        <v>350431.42000000004</v>
      </c>
      <c r="F21" s="133">
        <f t="shared" si="2"/>
        <v>0.5</v>
      </c>
      <c r="G21" s="133">
        <f t="shared" si="3"/>
        <v>0.1453030158938618</v>
      </c>
      <c r="H21" s="133">
        <f t="shared" si="4"/>
        <v>9.9992554538009093E-2</v>
      </c>
      <c r="I21" s="134">
        <f t="shared" si="5"/>
        <v>0.24116795505217697</v>
      </c>
      <c r="J21" s="135">
        <f t="shared" si="1"/>
        <v>2.4114999898374932E-2</v>
      </c>
      <c r="K21" s="78"/>
      <c r="L21" s="6"/>
    </row>
    <row r="22" spans="1:12" ht="15.75" customHeight="1">
      <c r="A22" s="5"/>
      <c r="B22" s="130">
        <v>6</v>
      </c>
      <c r="C22" s="130">
        <v>2687</v>
      </c>
      <c r="D22" s="61">
        <v>544623</v>
      </c>
      <c r="E22" s="61">
        <f t="shared" si="0"/>
        <v>582746.61</v>
      </c>
      <c r="F22" s="130">
        <f t="shared" si="2"/>
        <v>0.60002978184796363</v>
      </c>
      <c r="G22" s="130">
        <f t="shared" si="3"/>
        <v>0.22751559723876419</v>
      </c>
      <c r="H22" s="130">
        <f t="shared" si="4"/>
        <v>0.10002978184796363</v>
      </c>
      <c r="I22" s="131">
        <f t="shared" si="5"/>
        <v>0.37281861313262599</v>
      </c>
      <c r="J22" s="132">
        <f t="shared" si="1"/>
        <v>3.7292964540516928E-2</v>
      </c>
      <c r="K22" s="78"/>
      <c r="L22" s="6"/>
    </row>
    <row r="23" spans="1:12" ht="13.7" customHeight="1">
      <c r="A23" s="5"/>
      <c r="B23" s="133">
        <v>7</v>
      </c>
      <c r="C23" s="133">
        <v>2686</v>
      </c>
      <c r="D23" s="63">
        <v>530035</v>
      </c>
      <c r="E23" s="63">
        <f t="shared" si="0"/>
        <v>567137.45000000007</v>
      </c>
      <c r="F23" s="133">
        <f t="shared" si="2"/>
        <v>0.70002233638597267</v>
      </c>
      <c r="G23" s="133">
        <f t="shared" si="3"/>
        <v>0.30752607339042382</v>
      </c>
      <c r="H23" s="133">
        <f t="shared" si="4"/>
        <v>9.9992554538009037E-2</v>
      </c>
      <c r="I23" s="134">
        <f t="shared" si="5"/>
        <v>0.53504167062918806</v>
      </c>
      <c r="J23" s="135">
        <f t="shared" si="1"/>
        <v>5.3500183430496555E-2</v>
      </c>
      <c r="K23" s="6"/>
      <c r="L23" s="6"/>
    </row>
    <row r="24" spans="1:12" ht="18.75" customHeight="1">
      <c r="A24" s="5"/>
      <c r="B24" s="130">
        <v>8</v>
      </c>
      <c r="C24" s="130">
        <v>2686</v>
      </c>
      <c r="D24" s="61">
        <v>703581</v>
      </c>
      <c r="E24" s="61">
        <f t="shared" si="0"/>
        <v>752831.67</v>
      </c>
      <c r="F24" s="130">
        <f t="shared" si="2"/>
        <v>0.8000148909239817</v>
      </c>
      <c r="G24" s="130">
        <f t="shared" si="3"/>
        <v>0.41373387253814209</v>
      </c>
      <c r="H24" s="130">
        <f t="shared" si="4"/>
        <v>9.9992554538009037E-2</v>
      </c>
      <c r="I24" s="131">
        <f t="shared" si="5"/>
        <v>0.7212599459285659</v>
      </c>
      <c r="J24" s="132">
        <f t="shared" si="1"/>
        <v>7.2120624479343573E-2</v>
      </c>
      <c r="K24" s="6"/>
      <c r="L24" s="6"/>
    </row>
    <row r="25" spans="1:12" ht="13.7" customHeight="1">
      <c r="A25" s="5"/>
      <c r="B25" s="133">
        <v>9</v>
      </c>
      <c r="C25" s="133">
        <v>2686</v>
      </c>
      <c r="D25" s="63">
        <v>1027989</v>
      </c>
      <c r="E25" s="63">
        <f t="shared" si="0"/>
        <v>1099948.23</v>
      </c>
      <c r="F25" s="133">
        <f t="shared" si="2"/>
        <v>0.90000744546199074</v>
      </c>
      <c r="G25" s="133">
        <f t="shared" si="3"/>
        <v>0.56891209542657106</v>
      </c>
      <c r="H25" s="133">
        <f t="shared" si="4"/>
        <v>9.9992554538009037E-2</v>
      </c>
      <c r="I25" s="134">
        <f t="shared" si="5"/>
        <v>0.98264596796471315</v>
      </c>
      <c r="J25" s="135">
        <f t="shared" si="1"/>
        <v>9.8257280543266268E-2</v>
      </c>
      <c r="K25" s="6"/>
      <c r="L25" s="6"/>
    </row>
    <row r="26" spans="1:12" ht="14.25" customHeight="1">
      <c r="A26" s="5"/>
      <c r="B26" s="136">
        <v>10</v>
      </c>
      <c r="C26" s="136">
        <v>2686</v>
      </c>
      <c r="D26" s="65">
        <v>2855772</v>
      </c>
      <c r="E26" s="65">
        <f t="shared" si="0"/>
        <v>3055676.04</v>
      </c>
      <c r="F26" s="136">
        <f t="shared" si="2"/>
        <v>0.99999999999999978</v>
      </c>
      <c r="G26" s="136">
        <f t="shared" si="3"/>
        <v>1</v>
      </c>
      <c r="H26" s="136">
        <f t="shared" si="4"/>
        <v>9.9992554538009037E-2</v>
      </c>
      <c r="I26" s="137">
        <f t="shared" si="5"/>
        <v>1.5689120954265712</v>
      </c>
      <c r="J26" s="138">
        <f t="shared" si="1"/>
        <v>0.15687952826728346</v>
      </c>
      <c r="K26" s="6"/>
      <c r="L26" s="6"/>
    </row>
    <row r="27" spans="1:12" ht="14.25" customHeight="1">
      <c r="A27" s="5"/>
      <c r="B27" s="66" t="s">
        <v>22</v>
      </c>
      <c r="C27" s="139">
        <f>SUM(C17:C26)</f>
        <v>26862</v>
      </c>
      <c r="D27" s="328">
        <f>SUM(D17:D26)</f>
        <v>6624570</v>
      </c>
      <c r="E27" s="139">
        <f>SUM(E17:E26)</f>
        <v>7088289.9000000004</v>
      </c>
      <c r="F27" s="139"/>
      <c r="G27" s="139"/>
      <c r="H27" s="140"/>
      <c r="I27" s="141"/>
      <c r="J27" s="141">
        <f>SUM(J17:J26)</f>
        <v>0.47001494158563134</v>
      </c>
      <c r="K27" s="6"/>
      <c r="L27" s="6"/>
    </row>
    <row r="28" spans="1:12" ht="18.95" customHeight="1">
      <c r="A28" s="5"/>
      <c r="B28" s="150"/>
      <c r="C28" s="143"/>
      <c r="D28" s="143"/>
      <c r="E28" s="143"/>
      <c r="F28" s="143"/>
      <c r="G28" s="143"/>
      <c r="H28" s="143"/>
      <c r="I28" s="143"/>
      <c r="J28" s="143"/>
      <c r="K28" s="6"/>
      <c r="L28" s="6"/>
    </row>
    <row r="29" spans="1:12" ht="13.7" customHeight="1">
      <c r="A29" s="5"/>
      <c r="B29" s="380" t="s">
        <v>51</v>
      </c>
      <c r="C29" s="381"/>
      <c r="D29" s="381"/>
      <c r="E29" s="381"/>
      <c r="F29" s="381"/>
      <c r="G29" s="381"/>
      <c r="H29" s="381"/>
      <c r="I29" s="381"/>
      <c r="J29" s="381"/>
      <c r="K29" s="6"/>
      <c r="L29" s="6"/>
    </row>
    <row r="30" spans="1:12" ht="15.75" customHeight="1">
      <c r="A30" s="5"/>
      <c r="B30" s="381"/>
      <c r="C30" s="381"/>
      <c r="D30" s="381"/>
      <c r="E30" s="381"/>
      <c r="F30" s="381"/>
      <c r="G30" s="381"/>
      <c r="H30" s="381"/>
      <c r="I30" s="381"/>
      <c r="J30" s="381"/>
      <c r="K30" s="6"/>
      <c r="L30" s="6"/>
    </row>
    <row r="31" spans="1:12" ht="13.7" customHeight="1">
      <c r="A31" s="5"/>
      <c r="B31" s="6"/>
      <c r="C31" s="6"/>
      <c r="D31" s="6"/>
      <c r="E31" s="6"/>
      <c r="F31" s="6"/>
      <c r="G31" s="6"/>
      <c r="H31" s="6"/>
      <c r="I31" s="6"/>
      <c r="J31" s="6"/>
      <c r="K31" s="6"/>
      <c r="L31" s="6"/>
    </row>
    <row r="32" spans="1:12" ht="17.45" customHeight="1">
      <c r="A32" s="146"/>
      <c r="B32" s="349" t="s">
        <v>12</v>
      </c>
      <c r="C32" s="349"/>
      <c r="D32" s="349"/>
      <c r="E32" s="349"/>
      <c r="F32" s="349"/>
      <c r="G32" s="368" t="s">
        <v>13</v>
      </c>
      <c r="H32" s="368"/>
      <c r="I32" s="368"/>
      <c r="J32" s="368"/>
      <c r="K32" s="368"/>
      <c r="L32" s="342"/>
    </row>
    <row r="33" spans="1:12" ht="18.600000000000001" customHeight="1">
      <c r="A33" s="5"/>
      <c r="B33" s="19"/>
      <c r="C33" s="19"/>
      <c r="D33" s="19"/>
      <c r="E33" s="19"/>
      <c r="F33" s="19"/>
      <c r="G33" s="19"/>
      <c r="H33" s="19"/>
      <c r="I33" s="19"/>
      <c r="J33" s="19"/>
      <c r="K33" s="19"/>
      <c r="L33" s="6"/>
    </row>
    <row r="34" spans="1:12" ht="13.7" customHeight="1">
      <c r="A34" s="5"/>
      <c r="B34" s="6"/>
      <c r="C34" s="6"/>
      <c r="D34" s="6"/>
      <c r="E34" s="6"/>
      <c r="F34" s="6"/>
      <c r="G34" s="6"/>
      <c r="H34" s="6"/>
      <c r="I34" s="6"/>
      <c r="J34" s="6"/>
      <c r="K34" s="6"/>
      <c r="L34" s="6"/>
    </row>
    <row r="35" spans="1:12" s="340" customFormat="1" ht="13.5" customHeight="1">
      <c r="A35" s="5"/>
      <c r="B35" s="6"/>
      <c r="C35" s="6"/>
      <c r="D35" s="6"/>
      <c r="E35" s="6"/>
      <c r="F35" s="343"/>
      <c r="G35" s="6"/>
      <c r="H35" s="6"/>
      <c r="I35" s="6"/>
      <c r="J35" s="6"/>
      <c r="K35" s="6"/>
      <c r="L35" s="6"/>
    </row>
    <row r="36" spans="1:12" s="340" customFormat="1" ht="12.75" customHeight="1"/>
  </sheetData>
  <mergeCells count="8">
    <mergeCell ref="B32:F32"/>
    <mergeCell ref="G32:K32"/>
    <mergeCell ref="F2:K2"/>
    <mergeCell ref="B6:F6"/>
    <mergeCell ref="C8:K11"/>
    <mergeCell ref="B29:J30"/>
    <mergeCell ref="B14:I14"/>
    <mergeCell ref="B12:K12"/>
  </mergeCells>
  <hyperlinks>
    <hyperlink ref="B4" location="Ejercicios!A1" display="Volver a ejercicios" xr:uid="{00000000-0004-0000-0400-000000000000}"/>
    <hyperlink ref="K4" location="Índice!A1" display="Volver al índice" xr:uid="{00000000-0004-0000-0400-000001000000}"/>
  </hyperlinks>
  <pageMargins left="0.7" right="0.7" top="0.75" bottom="0.75" header="0.3" footer="0.3"/>
  <pageSetup scale="72" orientation="portrait"/>
  <headerFooter>
    <oddFooter>&amp;C&amp;"Helvetica Neue,Regular"&amp;12&amp;K000000&amp;P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7"/>
  <sheetViews>
    <sheetView showGridLines="0" workbookViewId="0">
      <selection activeCell="B13" sqref="B13"/>
    </sheetView>
  </sheetViews>
  <sheetFormatPr baseColWidth="10" defaultColWidth="8.85546875" defaultRowHeight="12.75" customHeight="1"/>
  <cols>
    <col min="1" max="1" width="8.85546875" style="1" customWidth="1"/>
    <col min="2" max="2" width="9.42578125" style="1" customWidth="1"/>
    <col min="3" max="3" width="11" style="1" customWidth="1"/>
    <col min="4" max="5" width="15.5703125" style="1" customWidth="1"/>
    <col min="6" max="6" width="13.42578125" style="1" customWidth="1"/>
    <col min="7" max="7" width="12.5703125" style="1" customWidth="1"/>
    <col min="8" max="8" width="7.42578125" style="1" customWidth="1"/>
    <col min="9" max="9" width="6.42578125" style="1" customWidth="1"/>
    <col min="10" max="10" width="8.5703125" style="1" customWidth="1"/>
    <col min="11" max="11" width="8.85546875" style="1" customWidth="1"/>
    <col min="12" max="12" width="26" style="340" customWidth="1"/>
    <col min="13" max="13" width="8.85546875" style="340" customWidth="1"/>
    <col min="14" max="16384" width="8.85546875" style="1"/>
  </cols>
  <sheetData>
    <row r="1" spans="1:12" ht="13.7" customHeight="1">
      <c r="A1" s="2"/>
      <c r="B1" s="3"/>
      <c r="C1" s="3"/>
      <c r="D1" s="3"/>
      <c r="E1" s="3"/>
      <c r="F1" s="3"/>
      <c r="G1" s="3"/>
      <c r="H1" s="3"/>
      <c r="I1" s="3"/>
      <c r="J1" s="3"/>
      <c r="K1" s="3"/>
      <c r="L1" s="3"/>
    </row>
    <row r="2" spans="1:12" ht="13.7" customHeight="1">
      <c r="A2" s="5"/>
      <c r="B2" s="6"/>
      <c r="C2" s="6"/>
      <c r="D2" s="6"/>
      <c r="E2" s="6"/>
      <c r="F2" s="347" t="s">
        <v>1</v>
      </c>
      <c r="G2" s="348"/>
      <c r="H2" s="348"/>
      <c r="I2" s="348"/>
      <c r="J2" s="348"/>
      <c r="K2" s="348"/>
      <c r="L2" s="6"/>
    </row>
    <row r="3" spans="1:12" ht="13.7" customHeight="1">
      <c r="A3" s="5"/>
      <c r="B3" s="6"/>
      <c r="C3" s="6"/>
      <c r="D3" s="6"/>
      <c r="E3" s="6"/>
      <c r="F3" s="6"/>
      <c r="G3" s="8"/>
      <c r="H3" s="8"/>
      <c r="I3" s="8"/>
      <c r="J3" s="8"/>
      <c r="K3" s="8"/>
      <c r="L3" s="6"/>
    </row>
    <row r="4" spans="1:12" ht="13.7" customHeight="1">
      <c r="A4" s="5"/>
      <c r="B4" s="336" t="s">
        <v>205</v>
      </c>
      <c r="C4" s="6"/>
      <c r="D4" s="6"/>
      <c r="E4" s="6"/>
      <c r="F4" s="6"/>
      <c r="G4" s="8"/>
      <c r="H4" s="8"/>
      <c r="I4" s="8"/>
      <c r="J4" s="8"/>
      <c r="K4" s="330" t="s">
        <v>170</v>
      </c>
      <c r="L4" s="6"/>
    </row>
    <row r="5" spans="1:12" ht="13.7" customHeight="1">
      <c r="A5" s="5"/>
      <c r="B5" s="122"/>
      <c r="C5" s="6"/>
      <c r="D5" s="6"/>
      <c r="E5" s="6"/>
      <c r="F5" s="8"/>
      <c r="G5" s="8"/>
      <c r="H5" s="8"/>
      <c r="I5" s="8"/>
      <c r="J5" s="41"/>
      <c r="K5" s="6"/>
      <c r="L5" s="6"/>
    </row>
    <row r="6" spans="1:12" ht="18.600000000000001" customHeight="1">
      <c r="A6" s="5"/>
      <c r="B6" s="349" t="s">
        <v>41</v>
      </c>
      <c r="C6" s="349"/>
      <c r="D6" s="349"/>
      <c r="E6" s="349"/>
      <c r="F6" s="349"/>
      <c r="G6" s="337"/>
      <c r="H6" s="337"/>
      <c r="I6" s="337"/>
      <c r="J6" s="337"/>
      <c r="K6" s="337"/>
      <c r="L6" s="6"/>
    </row>
    <row r="7" spans="1:12" ht="18.600000000000001" customHeight="1">
      <c r="A7" s="5"/>
      <c r="B7" s="147"/>
      <c r="C7" s="147"/>
      <c r="D7" s="147"/>
      <c r="E7" s="147"/>
      <c r="F7" s="147"/>
      <c r="G7" s="148"/>
      <c r="H7" s="148"/>
      <c r="I7" s="148"/>
      <c r="J7" s="148"/>
      <c r="K7" s="148"/>
      <c r="L7" s="6"/>
    </row>
    <row r="8" spans="1:12" ht="12.75" customHeight="1">
      <c r="A8" s="5"/>
      <c r="B8" s="123">
        <v>4.3</v>
      </c>
      <c r="C8" s="363" t="s">
        <v>24</v>
      </c>
      <c r="D8" s="364"/>
      <c r="E8" s="364"/>
      <c r="F8" s="364"/>
      <c r="G8" s="364"/>
      <c r="H8" s="364"/>
      <c r="I8" s="364"/>
      <c r="J8" s="364"/>
      <c r="K8" s="48"/>
      <c r="L8" s="6"/>
    </row>
    <row r="9" spans="1:12" ht="13.7" customHeight="1">
      <c r="A9" s="5"/>
      <c r="B9" s="50"/>
      <c r="C9" s="364"/>
      <c r="D9" s="364"/>
      <c r="E9" s="364"/>
      <c r="F9" s="364"/>
      <c r="G9" s="364"/>
      <c r="H9" s="364"/>
      <c r="I9" s="364"/>
      <c r="J9" s="364"/>
      <c r="K9" s="48"/>
      <c r="L9" s="6"/>
    </row>
    <row r="10" spans="1:12" ht="13.7" customHeight="1">
      <c r="A10" s="5"/>
      <c r="B10" s="50"/>
      <c r="C10" s="48"/>
      <c r="D10" s="48"/>
      <c r="E10" s="48"/>
      <c r="F10" s="48"/>
      <c r="G10" s="48"/>
      <c r="H10" s="48"/>
      <c r="I10" s="48"/>
      <c r="J10" s="48"/>
      <c r="K10" s="48"/>
      <c r="L10" s="6"/>
    </row>
    <row r="11" spans="1:12" ht="13.7" customHeight="1">
      <c r="A11" s="5"/>
      <c r="B11" s="50"/>
      <c r="C11" s="48"/>
      <c r="D11" s="48"/>
      <c r="E11" s="48"/>
      <c r="F11" s="48"/>
      <c r="G11" s="48"/>
      <c r="H11" s="48"/>
      <c r="I11" s="48"/>
      <c r="J11" s="48"/>
      <c r="K11" s="48"/>
      <c r="L11" s="6"/>
    </row>
    <row r="12" spans="1:12" ht="18.600000000000001" customHeight="1">
      <c r="A12" s="5"/>
      <c r="B12" s="349" t="s">
        <v>208</v>
      </c>
      <c r="C12" s="349"/>
      <c r="D12" s="349"/>
      <c r="E12" s="349"/>
      <c r="F12" s="349"/>
      <c r="G12" s="349"/>
      <c r="H12" s="349"/>
      <c r="I12" s="349"/>
      <c r="J12" s="349"/>
      <c r="K12" s="349"/>
      <c r="L12" s="6"/>
    </row>
    <row r="13" spans="1:12" ht="15" customHeight="1">
      <c r="A13" s="5"/>
      <c r="B13" s="6"/>
      <c r="C13" s="6"/>
      <c r="D13" s="6"/>
      <c r="E13" s="6"/>
      <c r="F13" s="6"/>
      <c r="G13" s="6"/>
      <c r="H13" s="6"/>
      <c r="I13" s="6"/>
      <c r="J13" s="6"/>
      <c r="K13" s="6"/>
      <c r="L13" s="6"/>
    </row>
    <row r="14" spans="1:12" ht="15" customHeight="1">
      <c r="A14" s="5"/>
      <c r="B14" s="354" t="s">
        <v>52</v>
      </c>
      <c r="C14" s="355"/>
      <c r="D14" s="355"/>
      <c r="E14" s="355"/>
      <c r="F14" s="355"/>
      <c r="G14" s="355"/>
      <c r="H14" s="355"/>
      <c r="I14" s="355"/>
      <c r="J14" s="355"/>
      <c r="K14" s="355"/>
      <c r="L14" s="6"/>
    </row>
    <row r="15" spans="1:12" ht="15" customHeight="1">
      <c r="A15" s="5"/>
      <c r="B15" s="355"/>
      <c r="C15" s="355"/>
      <c r="D15" s="355"/>
      <c r="E15" s="355"/>
      <c r="F15" s="355"/>
      <c r="G15" s="355"/>
      <c r="H15" s="355"/>
      <c r="I15" s="355"/>
      <c r="J15" s="355"/>
      <c r="K15" s="355"/>
      <c r="L15" s="6"/>
    </row>
    <row r="16" spans="1:12" ht="15" customHeight="1">
      <c r="A16" s="5"/>
      <c r="B16" s="149"/>
      <c r="C16" s="54"/>
      <c r="D16" s="54"/>
      <c r="E16" s="54"/>
      <c r="F16" s="54"/>
      <c r="G16" s="54"/>
      <c r="H16" s="54"/>
      <c r="I16" s="54"/>
      <c r="J16" s="54"/>
      <c r="K16" s="78"/>
      <c r="L16" s="6"/>
    </row>
    <row r="17" spans="1:12" ht="45.75" customHeight="1">
      <c r="A17" s="5"/>
      <c r="B17" s="56" t="s">
        <v>19</v>
      </c>
      <c r="C17" s="57" t="s">
        <v>20</v>
      </c>
      <c r="D17" s="57" t="s">
        <v>48</v>
      </c>
      <c r="E17" s="57" t="s">
        <v>53</v>
      </c>
      <c r="F17" s="57" t="s">
        <v>42</v>
      </c>
      <c r="G17" s="57" t="s">
        <v>50</v>
      </c>
      <c r="H17" s="56" t="s">
        <v>44</v>
      </c>
      <c r="I17" s="57" t="s">
        <v>45</v>
      </c>
      <c r="J17" s="56" t="s">
        <v>46</v>
      </c>
      <c r="K17" s="78"/>
      <c r="L17" s="6"/>
    </row>
    <row r="18" spans="1:12" ht="15.75" customHeight="1">
      <c r="A18" s="5"/>
      <c r="B18" s="127">
        <v>1</v>
      </c>
      <c r="C18" s="127">
        <v>2687</v>
      </c>
      <c r="D18" s="59">
        <v>47670</v>
      </c>
      <c r="E18" s="59">
        <f>(1000000*C18)+D18</f>
        <v>2687047670</v>
      </c>
      <c r="F18" s="127">
        <f>(C18/$C$28)</f>
        <v>0.10002978184796367</v>
      </c>
      <c r="G18" s="127">
        <f>(E18/$E$28)</f>
        <v>0.10000689328177248</v>
      </c>
      <c r="H18" s="127">
        <f>F18</f>
        <v>0.10002978184796367</v>
      </c>
      <c r="I18" s="127">
        <f>G18</f>
        <v>0.10000689328177248</v>
      </c>
      <c r="J18" s="127">
        <f t="shared" ref="J18:J27" si="0">I18*H18</f>
        <v>1.0003667718268284E-2</v>
      </c>
      <c r="K18" s="78"/>
      <c r="L18" s="6"/>
    </row>
    <row r="19" spans="1:12" ht="15.75" customHeight="1">
      <c r="A19" s="5"/>
      <c r="B19" s="130">
        <v>2</v>
      </c>
      <c r="C19" s="130">
        <v>2686</v>
      </c>
      <c r="D19" s="61">
        <v>133141</v>
      </c>
      <c r="E19" s="61">
        <f t="shared" ref="E19:E27" si="1">(1000000*C19)+D19</f>
        <v>2686133141</v>
      </c>
      <c r="F19" s="130">
        <f t="shared" ref="F19:F27" si="2">(C19/$C$28)+F18</f>
        <v>0.20002233638597275</v>
      </c>
      <c r="G19" s="130">
        <f t="shared" ref="G19:G27" si="3">(E19/$E$28)+G18</f>
        <v>0.19997974950304648</v>
      </c>
      <c r="H19" s="130">
        <f t="shared" ref="H19:H27" si="4">F19-F18</f>
        <v>9.9992554538009079E-2</v>
      </c>
      <c r="I19" s="131">
        <f t="shared" ref="I19:I27" si="5">G18+G19</f>
        <v>0.29998664278481896</v>
      </c>
      <c r="J19" s="132">
        <f t="shared" si="0"/>
        <v>2.9996430739335257E-2</v>
      </c>
      <c r="K19" s="78"/>
      <c r="L19" s="6"/>
    </row>
    <row r="20" spans="1:12" ht="15.75" customHeight="1">
      <c r="A20" s="5"/>
      <c r="B20" s="133">
        <v>3</v>
      </c>
      <c r="C20" s="133">
        <v>2686</v>
      </c>
      <c r="D20" s="63">
        <v>195686</v>
      </c>
      <c r="E20" s="63">
        <f t="shared" si="1"/>
        <v>2686195686</v>
      </c>
      <c r="F20" s="133">
        <f t="shared" si="2"/>
        <v>0.30001489092398181</v>
      </c>
      <c r="G20" s="133">
        <f t="shared" si="3"/>
        <v>0.29995493353234937</v>
      </c>
      <c r="H20" s="133">
        <f t="shared" si="4"/>
        <v>9.9992554538009065E-2</v>
      </c>
      <c r="I20" s="134">
        <f t="shared" si="5"/>
        <v>0.49993468303539584</v>
      </c>
      <c r="J20" s="135">
        <f t="shared" si="0"/>
        <v>4.9989746058859093E-2</v>
      </c>
      <c r="K20" s="78"/>
      <c r="L20" s="6"/>
    </row>
    <row r="21" spans="1:12" ht="15.75" customHeight="1">
      <c r="A21" s="5"/>
      <c r="B21" s="130">
        <v>4</v>
      </c>
      <c r="C21" s="130">
        <v>2686</v>
      </c>
      <c r="D21" s="61">
        <v>258567</v>
      </c>
      <c r="E21" s="61">
        <f t="shared" si="1"/>
        <v>2686258567</v>
      </c>
      <c r="F21" s="130">
        <f t="shared" si="2"/>
        <v>0.40000744546199091</v>
      </c>
      <c r="G21" s="130">
        <f t="shared" si="3"/>
        <v>0.39993245787497333</v>
      </c>
      <c r="H21" s="130">
        <f t="shared" si="4"/>
        <v>9.9992554538009093E-2</v>
      </c>
      <c r="I21" s="131">
        <f t="shared" si="5"/>
        <v>0.6998873914073227</v>
      </c>
      <c r="J21" s="132">
        <f t="shared" si="0"/>
        <v>6.9983528155761629E-2</v>
      </c>
      <c r="K21" s="78"/>
      <c r="L21" s="6"/>
    </row>
    <row r="22" spans="1:12" ht="15.75" customHeight="1">
      <c r="A22" s="5"/>
      <c r="B22" s="133">
        <v>5</v>
      </c>
      <c r="C22" s="133">
        <v>2686</v>
      </c>
      <c r="D22" s="63">
        <v>327506</v>
      </c>
      <c r="E22" s="63">
        <f t="shared" si="1"/>
        <v>2686327506</v>
      </c>
      <c r="F22" s="133">
        <f t="shared" si="2"/>
        <v>0.5</v>
      </c>
      <c r="G22" s="133">
        <f t="shared" si="3"/>
        <v>0.49991254799835849</v>
      </c>
      <c r="H22" s="133">
        <f t="shared" si="4"/>
        <v>9.9992554538009093E-2</v>
      </c>
      <c r="I22" s="134">
        <f t="shared" si="5"/>
        <v>0.89984500587333183</v>
      </c>
      <c r="J22" s="135">
        <f t="shared" si="0"/>
        <v>8.9977800825544241E-2</v>
      </c>
      <c r="K22" s="78"/>
      <c r="L22" s="6"/>
    </row>
    <row r="23" spans="1:12" ht="15.75" customHeight="1">
      <c r="A23" s="5"/>
      <c r="B23" s="130">
        <v>6</v>
      </c>
      <c r="C23" s="130">
        <v>2687</v>
      </c>
      <c r="D23" s="61">
        <v>544623</v>
      </c>
      <c r="E23" s="61">
        <f t="shared" si="1"/>
        <v>2687544623</v>
      </c>
      <c r="F23" s="130">
        <f t="shared" si="2"/>
        <v>0.60002978184796363</v>
      </c>
      <c r="G23" s="130">
        <f t="shared" si="3"/>
        <v>0.59993793694218855</v>
      </c>
      <c r="H23" s="130">
        <f t="shared" si="4"/>
        <v>0.10002978184796363</v>
      </c>
      <c r="I23" s="131">
        <f t="shared" si="5"/>
        <v>1.099850484940547</v>
      </c>
      <c r="J23" s="132">
        <f t="shared" si="0"/>
        <v>0.11001780407397993</v>
      </c>
      <c r="K23" s="78"/>
      <c r="L23" s="6"/>
    </row>
    <row r="24" spans="1:12" ht="13.7" customHeight="1">
      <c r="A24" s="5"/>
      <c r="B24" s="133">
        <v>7</v>
      </c>
      <c r="C24" s="133">
        <v>2686</v>
      </c>
      <c r="D24" s="63">
        <v>530035</v>
      </c>
      <c r="E24" s="63">
        <f t="shared" si="1"/>
        <v>2686530035</v>
      </c>
      <c r="F24" s="133">
        <f t="shared" si="2"/>
        <v>0.70002233638597267</v>
      </c>
      <c r="G24" s="133">
        <f t="shared" si="3"/>
        <v>0.69992556481650958</v>
      </c>
      <c r="H24" s="133">
        <f t="shared" si="4"/>
        <v>9.9992554538009037E-2</v>
      </c>
      <c r="I24" s="134">
        <f t="shared" si="5"/>
        <v>1.2998635017586981</v>
      </c>
      <c r="J24" s="135">
        <f t="shared" si="0"/>
        <v>0.12997667209157404</v>
      </c>
      <c r="K24" s="6"/>
      <c r="L24" s="6"/>
    </row>
    <row r="25" spans="1:12" ht="18.75" customHeight="1">
      <c r="A25" s="5"/>
      <c r="B25" s="130">
        <v>8</v>
      </c>
      <c r="C25" s="130">
        <v>2686</v>
      </c>
      <c r="D25" s="61">
        <v>703581</v>
      </c>
      <c r="E25" s="61">
        <f t="shared" si="1"/>
        <v>2686703581</v>
      </c>
      <c r="F25" s="130">
        <f t="shared" si="2"/>
        <v>0.8000148909239817</v>
      </c>
      <c r="G25" s="130">
        <f t="shared" si="3"/>
        <v>0.79991965174866397</v>
      </c>
      <c r="H25" s="130">
        <f t="shared" si="4"/>
        <v>9.9992554538009037E-2</v>
      </c>
      <c r="I25" s="131">
        <f t="shared" si="5"/>
        <v>1.4998452165651734</v>
      </c>
      <c r="J25" s="132">
        <f t="shared" si="0"/>
        <v>0.14997335461596509</v>
      </c>
      <c r="K25" s="6"/>
      <c r="L25" s="6"/>
    </row>
    <row r="26" spans="1:12" ht="13.7" customHeight="1">
      <c r="A26" s="5"/>
      <c r="B26" s="133">
        <v>9</v>
      </c>
      <c r="C26" s="133">
        <v>2686</v>
      </c>
      <c r="D26" s="63">
        <v>1027989</v>
      </c>
      <c r="E26" s="63">
        <f t="shared" si="1"/>
        <v>2687027989</v>
      </c>
      <c r="F26" s="133">
        <f t="shared" si="2"/>
        <v>0.90000744546199074</v>
      </c>
      <c r="G26" s="133">
        <f t="shared" si="3"/>
        <v>0.89992581254039217</v>
      </c>
      <c r="H26" s="133">
        <f t="shared" si="4"/>
        <v>9.9992554538009037E-2</v>
      </c>
      <c r="I26" s="134">
        <f t="shared" si="5"/>
        <v>1.6998454642890561</v>
      </c>
      <c r="J26" s="135">
        <f t="shared" si="0"/>
        <v>0.16997189029411075</v>
      </c>
      <c r="K26" s="6"/>
      <c r="L26" s="6"/>
    </row>
    <row r="27" spans="1:12" ht="14.25" customHeight="1">
      <c r="A27" s="5"/>
      <c r="B27" s="136">
        <v>10</v>
      </c>
      <c r="C27" s="136">
        <v>2686</v>
      </c>
      <c r="D27" s="65">
        <v>2855772</v>
      </c>
      <c r="E27" s="65">
        <f t="shared" si="1"/>
        <v>2688855772</v>
      </c>
      <c r="F27" s="136">
        <f t="shared" si="2"/>
        <v>0.99999999999999978</v>
      </c>
      <c r="G27" s="136">
        <f t="shared" si="3"/>
        <v>0.99999999999999978</v>
      </c>
      <c r="H27" s="136">
        <f t="shared" si="4"/>
        <v>9.9992554538009037E-2</v>
      </c>
      <c r="I27" s="137">
        <f t="shared" si="5"/>
        <v>1.8999258125403919</v>
      </c>
      <c r="J27" s="138">
        <f t="shared" si="0"/>
        <v>0.18997843542861628</v>
      </c>
      <c r="K27" s="6"/>
      <c r="L27" s="6"/>
    </row>
    <row r="28" spans="1:12" ht="14.25" customHeight="1">
      <c r="A28" s="5"/>
      <c r="B28" s="66" t="s">
        <v>22</v>
      </c>
      <c r="C28" s="139">
        <f>SUM(C18:C27)</f>
        <v>26862</v>
      </c>
      <c r="D28" s="328">
        <f>SUM(D18:D27)</f>
        <v>6624570</v>
      </c>
      <c r="E28" s="68">
        <f>SUM(E18:E27)</f>
        <v>26868624570</v>
      </c>
      <c r="F28" s="139"/>
      <c r="G28" s="139"/>
      <c r="H28" s="140"/>
      <c r="I28" s="141"/>
      <c r="J28" s="141">
        <f>SUM(J18:J27)</f>
        <v>0.99986933000201461</v>
      </c>
      <c r="K28" s="6"/>
      <c r="L28" s="6"/>
    </row>
    <row r="29" spans="1:12" ht="18.95" customHeight="1">
      <c r="A29" s="5"/>
      <c r="B29" s="150"/>
      <c r="C29" s="143"/>
      <c r="D29" s="143"/>
      <c r="E29" s="151"/>
      <c r="F29" s="143"/>
      <c r="G29" s="143"/>
      <c r="H29" s="143"/>
      <c r="I29" s="143"/>
      <c r="J29" s="143"/>
      <c r="K29" s="6"/>
      <c r="L29" s="6"/>
    </row>
    <row r="30" spans="1:12" ht="13.7" customHeight="1">
      <c r="A30" s="5"/>
      <c r="B30" s="380" t="s">
        <v>54</v>
      </c>
      <c r="C30" s="381"/>
      <c r="D30" s="381"/>
      <c r="E30" s="381"/>
      <c r="F30" s="381"/>
      <c r="G30" s="381"/>
      <c r="H30" s="381"/>
      <c r="I30" s="381"/>
      <c r="J30" s="381"/>
      <c r="K30" s="6"/>
      <c r="L30" s="6"/>
    </row>
    <row r="31" spans="1:12" ht="15.75" customHeight="1">
      <c r="A31" s="5"/>
      <c r="B31" s="381"/>
      <c r="C31" s="381"/>
      <c r="D31" s="381"/>
      <c r="E31" s="381"/>
      <c r="F31" s="381"/>
      <c r="G31" s="381"/>
      <c r="H31" s="381"/>
      <c r="I31" s="381"/>
      <c r="J31" s="381"/>
      <c r="K31" s="6"/>
      <c r="L31" s="6"/>
    </row>
    <row r="32" spans="1:12" ht="13.7" customHeight="1">
      <c r="A32" s="5"/>
      <c r="B32" s="6"/>
      <c r="C32" s="6"/>
      <c r="D32" s="6"/>
      <c r="E32" s="6"/>
      <c r="F32" s="6"/>
      <c r="G32" s="6"/>
      <c r="H32" s="6"/>
      <c r="I32" s="6"/>
      <c r="J32" s="6"/>
      <c r="K32" s="6"/>
      <c r="L32" s="6"/>
    </row>
    <row r="33" spans="1:12" ht="17.45" customHeight="1">
      <c r="A33" s="146"/>
      <c r="B33" s="349" t="s">
        <v>12</v>
      </c>
      <c r="C33" s="349"/>
      <c r="D33" s="349"/>
      <c r="E33" s="349"/>
      <c r="F33" s="349"/>
      <c r="G33" s="368" t="s">
        <v>13</v>
      </c>
      <c r="H33" s="368"/>
      <c r="I33" s="368"/>
      <c r="J33" s="368"/>
      <c r="K33" s="368"/>
      <c r="L33" s="342"/>
    </row>
    <row r="34" spans="1:12" ht="18.600000000000001" customHeight="1">
      <c r="A34" s="5"/>
      <c r="B34" s="19"/>
      <c r="C34" s="19"/>
      <c r="D34" s="19"/>
      <c r="E34" s="19"/>
      <c r="F34" s="19"/>
      <c r="G34" s="19"/>
      <c r="H34" s="19"/>
      <c r="I34" s="19"/>
      <c r="J34" s="19"/>
      <c r="K34" s="19"/>
      <c r="L34" s="6"/>
    </row>
    <row r="35" spans="1:12" ht="13.7" customHeight="1">
      <c r="A35" s="5"/>
      <c r="B35" s="6"/>
      <c r="C35" s="6"/>
      <c r="D35" s="6"/>
      <c r="E35" s="6"/>
      <c r="F35" s="6"/>
      <c r="G35" s="6"/>
      <c r="H35" s="6"/>
      <c r="I35" s="6"/>
      <c r="J35" s="6"/>
      <c r="K35" s="6"/>
      <c r="L35" s="6"/>
    </row>
    <row r="36" spans="1:12" s="340" customFormat="1" ht="13.7" customHeight="1">
      <c r="A36" s="5"/>
      <c r="B36" s="6"/>
      <c r="C36" s="6"/>
      <c r="D36" s="6"/>
      <c r="E36" s="6"/>
      <c r="F36" s="343"/>
      <c r="G36" s="6"/>
      <c r="H36" s="6"/>
      <c r="I36" s="6"/>
      <c r="J36" s="6"/>
      <c r="K36" s="6"/>
      <c r="L36" s="6"/>
    </row>
    <row r="37" spans="1:12" s="340" customFormat="1" ht="12.75" customHeight="1"/>
  </sheetData>
  <mergeCells count="8">
    <mergeCell ref="B30:J31"/>
    <mergeCell ref="B33:F33"/>
    <mergeCell ref="G33:K33"/>
    <mergeCell ref="F2:K2"/>
    <mergeCell ref="B6:F6"/>
    <mergeCell ref="B14:K15"/>
    <mergeCell ref="C8:J9"/>
    <mergeCell ref="B12:K12"/>
  </mergeCells>
  <hyperlinks>
    <hyperlink ref="B4" location="Ejercicios!A1" display="Volver a ejercicios" xr:uid="{00000000-0004-0000-0500-000000000000}"/>
    <hyperlink ref="K4" location="Índice!A1" display="Volver al índice" xr:uid="{00000000-0004-0000-0500-000001000000}"/>
  </hyperlinks>
  <pageMargins left="0.7" right="0.7" top="0.75" bottom="0.75" header="0.3" footer="0.3"/>
  <pageSetup scale="72" orientation="portrait"/>
  <headerFooter>
    <oddFooter>&amp;C&amp;"Helvetica Neue,Regular"&amp;12&amp;K000000&amp;P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3"/>
  <sheetViews>
    <sheetView showGridLines="0" workbookViewId="0">
      <selection activeCell="B11" sqref="B11"/>
    </sheetView>
  </sheetViews>
  <sheetFormatPr baseColWidth="10" defaultColWidth="8.85546875" defaultRowHeight="12.75" customHeight="1"/>
  <cols>
    <col min="1" max="1" width="7.85546875" style="1" customWidth="1"/>
    <col min="2" max="2" width="7.42578125" style="1" customWidth="1"/>
    <col min="3" max="6" width="8.85546875" style="1" customWidth="1"/>
    <col min="7" max="7" width="10.42578125" style="1" customWidth="1"/>
    <col min="8" max="8" width="12.42578125" style="1" customWidth="1"/>
    <col min="9" max="9" width="8.85546875" style="1" customWidth="1"/>
    <col min="10" max="10" width="11" style="1" customWidth="1"/>
    <col min="11" max="11" width="9.140625" style="1" customWidth="1"/>
    <col min="12" max="12" width="8.85546875" style="1" customWidth="1"/>
    <col min="13" max="13" width="16.28515625" style="340" customWidth="1"/>
    <col min="14" max="14" width="8.85546875" style="340" customWidth="1"/>
    <col min="15" max="16384" width="8.85546875" style="1"/>
  </cols>
  <sheetData>
    <row r="1" spans="1:13" ht="12.75" customHeight="1">
      <c r="A1" s="2"/>
      <c r="B1" s="3"/>
      <c r="C1" s="3"/>
      <c r="D1" s="3"/>
      <c r="E1" s="3"/>
      <c r="F1" s="3"/>
      <c r="G1" s="3"/>
      <c r="H1" s="3"/>
      <c r="I1" s="3"/>
      <c r="J1" s="3"/>
      <c r="K1" s="3"/>
      <c r="L1" s="3"/>
      <c r="M1" s="3"/>
    </row>
    <row r="2" spans="1:13" ht="12.75" customHeight="1">
      <c r="A2" s="5"/>
      <c r="B2" s="6"/>
      <c r="C2" s="6"/>
      <c r="D2" s="6"/>
      <c r="E2" s="6"/>
      <c r="F2" s="347" t="s">
        <v>1</v>
      </c>
      <c r="G2" s="348"/>
      <c r="H2" s="348"/>
      <c r="I2" s="348"/>
      <c r="J2" s="348"/>
      <c r="K2" s="348"/>
      <c r="L2" s="6"/>
      <c r="M2" s="6"/>
    </row>
    <row r="3" spans="1:13" ht="12.75" customHeight="1">
      <c r="A3" s="5"/>
      <c r="B3" s="6"/>
      <c r="C3" s="6"/>
      <c r="D3" s="6"/>
      <c r="E3" s="6"/>
      <c r="F3" s="6"/>
      <c r="G3" s="8"/>
      <c r="H3" s="8"/>
      <c r="I3" s="8"/>
      <c r="J3" s="8"/>
      <c r="K3" s="8"/>
      <c r="L3" s="6"/>
      <c r="M3" s="6"/>
    </row>
    <row r="4" spans="1:13" ht="12.75" customHeight="1">
      <c r="A4" s="5"/>
      <c r="B4" s="336" t="s">
        <v>205</v>
      </c>
      <c r="C4" s="6"/>
      <c r="D4" s="6"/>
      <c r="E4" s="6"/>
      <c r="F4" s="6"/>
      <c r="G4" s="8"/>
      <c r="H4" s="8"/>
      <c r="I4" s="8"/>
      <c r="J4" s="8"/>
      <c r="K4" s="330" t="s">
        <v>170</v>
      </c>
      <c r="L4" s="6"/>
      <c r="M4" s="6"/>
    </row>
    <row r="5" spans="1:13" ht="12.75" customHeight="1">
      <c r="A5" s="5"/>
      <c r="B5" s="122"/>
      <c r="C5" s="6"/>
      <c r="D5" s="6"/>
      <c r="E5" s="6"/>
      <c r="F5" s="8"/>
      <c r="G5" s="8"/>
      <c r="H5" s="8"/>
      <c r="I5" s="8"/>
      <c r="J5" s="41"/>
      <c r="K5" s="6"/>
      <c r="L5" s="6"/>
      <c r="M5" s="6"/>
    </row>
    <row r="6" spans="1:13" ht="18.75" customHeight="1">
      <c r="A6" s="5"/>
      <c r="B6" s="349" t="s">
        <v>41</v>
      </c>
      <c r="C6" s="349"/>
      <c r="D6" s="349"/>
      <c r="E6" s="349"/>
      <c r="F6" s="349"/>
      <c r="G6" s="368"/>
      <c r="H6" s="368"/>
      <c r="I6" s="368"/>
      <c r="J6" s="368"/>
      <c r="K6" s="368"/>
      <c r="L6" s="6"/>
      <c r="M6" s="6"/>
    </row>
    <row r="7" spans="1:13" ht="18.75" customHeight="1">
      <c r="A7" s="5"/>
      <c r="B7" s="147"/>
      <c r="C7" s="147"/>
      <c r="D7" s="147"/>
      <c r="E7" s="147"/>
      <c r="F7" s="147"/>
      <c r="G7" s="148"/>
      <c r="H7" s="148"/>
      <c r="I7" s="148"/>
      <c r="J7" s="148"/>
      <c r="K7" s="148"/>
      <c r="L7" s="6"/>
      <c r="M7" s="6"/>
    </row>
    <row r="8" spans="1:13" ht="12.75" customHeight="1">
      <c r="A8" s="5"/>
      <c r="B8" s="123">
        <v>4.4000000000000004</v>
      </c>
      <c r="C8" s="90" t="s">
        <v>25</v>
      </c>
      <c r="D8" s="103"/>
      <c r="E8" s="103"/>
      <c r="F8" s="103"/>
      <c r="G8" s="103"/>
      <c r="H8" s="103"/>
      <c r="I8" s="103"/>
      <c r="J8" s="103"/>
      <c r="K8" s="48"/>
      <c r="L8" s="6"/>
      <c r="M8" s="6"/>
    </row>
    <row r="9" spans="1:13" ht="12.75" customHeight="1">
      <c r="A9" s="5"/>
      <c r="B9" s="50"/>
      <c r="C9" s="48"/>
      <c r="D9" s="48"/>
      <c r="E9" s="48"/>
      <c r="F9" s="48"/>
      <c r="G9" s="48"/>
      <c r="H9" s="48"/>
      <c r="I9" s="48"/>
      <c r="J9" s="48"/>
      <c r="K9" s="48"/>
      <c r="L9" s="6"/>
      <c r="M9" s="6"/>
    </row>
    <row r="10" spans="1:13" ht="18.75" customHeight="1">
      <c r="A10" s="5"/>
      <c r="B10" s="349" t="s">
        <v>208</v>
      </c>
      <c r="C10" s="349"/>
      <c r="D10" s="349"/>
      <c r="E10" s="349"/>
      <c r="F10" s="349"/>
      <c r="G10" s="349"/>
      <c r="H10" s="349"/>
      <c r="I10" s="349"/>
      <c r="J10" s="349"/>
      <c r="K10" s="349"/>
      <c r="L10" s="6"/>
      <c r="M10" s="6"/>
    </row>
    <row r="11" spans="1:13" ht="18.75" customHeight="1">
      <c r="A11" s="5"/>
      <c r="B11" s="152"/>
      <c r="C11" s="152"/>
      <c r="D11" s="152"/>
      <c r="E11" s="152"/>
      <c r="F11" s="152"/>
      <c r="G11" s="147"/>
      <c r="H11" s="147"/>
      <c r="I11" s="147"/>
      <c r="J11" s="147"/>
      <c r="K11" s="147"/>
      <c r="L11" s="6"/>
      <c r="M11" s="6"/>
    </row>
    <row r="12" spans="1:13" ht="18.75" customHeight="1">
      <c r="A12" s="5"/>
      <c r="B12" s="16" t="s">
        <v>55</v>
      </c>
      <c r="C12" s="6"/>
      <c r="D12" s="153"/>
      <c r="E12" s="153"/>
      <c r="F12" s="153"/>
      <c r="G12" s="153"/>
      <c r="H12" s="153"/>
      <c r="I12" s="153"/>
      <c r="J12" s="153"/>
      <c r="K12" s="154"/>
      <c r="L12" s="6"/>
      <c r="M12" s="6"/>
    </row>
    <row r="13" spans="1:13" ht="18.75" customHeight="1">
      <c r="A13" s="5"/>
      <c r="B13" s="153"/>
      <c r="C13" s="153"/>
      <c r="D13" s="153"/>
      <c r="E13" s="153"/>
      <c r="F13" s="153"/>
      <c r="G13" s="153"/>
      <c r="H13" s="153"/>
      <c r="I13" s="153"/>
      <c r="J13" s="153"/>
      <c r="K13" s="154"/>
      <c r="L13" s="6"/>
      <c r="M13" s="6"/>
    </row>
    <row r="14" spans="1:13" ht="18.75" customHeight="1">
      <c r="A14" s="5"/>
      <c r="B14" s="153"/>
      <c r="C14" s="21"/>
      <c r="D14" s="21"/>
      <c r="E14" s="6"/>
      <c r="F14" s="21"/>
      <c r="G14" s="153"/>
      <c r="H14" s="153"/>
      <c r="I14" s="153"/>
      <c r="J14" s="153"/>
      <c r="K14" s="154"/>
      <c r="L14" s="6"/>
      <c r="M14" s="6"/>
    </row>
    <row r="15" spans="1:13" ht="12.75" customHeight="1">
      <c r="A15" s="5"/>
      <c r="B15" s="6"/>
      <c r="C15" s="153"/>
      <c r="D15" s="21"/>
      <c r="E15" s="21"/>
      <c r="F15" s="21"/>
      <c r="G15" s="21"/>
      <c r="H15" s="153"/>
      <c r="I15" s="153"/>
      <c r="J15" s="153"/>
      <c r="K15" s="153"/>
      <c r="L15" s="6"/>
      <c r="M15" s="6"/>
    </row>
    <row r="16" spans="1:13" ht="18.75" customHeight="1">
      <c r="A16" s="5"/>
      <c r="B16" s="155" t="s">
        <v>56</v>
      </c>
      <c r="C16" s="48"/>
      <c r="D16" s="48"/>
      <c r="E16" s="48"/>
      <c r="F16" s="48"/>
      <c r="G16" s="48"/>
      <c r="H16" s="48"/>
      <c r="I16" s="48"/>
      <c r="J16" s="48"/>
      <c r="K16" s="48"/>
      <c r="L16" s="6"/>
      <c r="M16" s="6"/>
    </row>
    <row r="17" spans="1:13" ht="15" customHeight="1">
      <c r="A17" s="5"/>
      <c r="B17" s="354" t="s">
        <v>57</v>
      </c>
      <c r="C17" s="355"/>
      <c r="D17" s="355"/>
      <c r="E17" s="355"/>
      <c r="F17" s="355"/>
      <c r="G17" s="355"/>
      <c r="H17" s="355"/>
      <c r="I17" s="355"/>
      <c r="J17" s="355"/>
      <c r="K17" s="355"/>
      <c r="L17" s="6"/>
      <c r="M17" s="6"/>
    </row>
    <row r="18" spans="1:13" ht="15" customHeight="1">
      <c r="A18" s="5"/>
      <c r="B18" s="383" t="s">
        <v>58</v>
      </c>
      <c r="C18" s="384"/>
      <c r="D18" s="384"/>
      <c r="E18" s="384"/>
      <c r="F18" s="384"/>
      <c r="G18" s="384"/>
      <c r="H18" s="78"/>
      <c r="I18" s="78"/>
      <c r="J18" s="78"/>
      <c r="K18" s="78"/>
      <c r="L18" s="6"/>
      <c r="M18" s="6"/>
    </row>
    <row r="19" spans="1:13" ht="15" customHeight="1">
      <c r="A19" s="5"/>
      <c r="B19" s="354" t="s">
        <v>59</v>
      </c>
      <c r="C19" s="355"/>
      <c r="D19" s="355"/>
      <c r="E19" s="355"/>
      <c r="F19" s="355"/>
      <c r="G19" s="355"/>
      <c r="H19" s="355"/>
      <c r="I19" s="355"/>
      <c r="J19" s="355"/>
      <c r="K19" s="78"/>
      <c r="L19" s="6"/>
      <c r="M19" s="6"/>
    </row>
    <row r="20" spans="1:13" ht="15" customHeight="1">
      <c r="A20" s="5"/>
      <c r="B20" s="354" t="s">
        <v>60</v>
      </c>
      <c r="C20" s="355"/>
      <c r="D20" s="355"/>
      <c r="E20" s="355"/>
      <c r="F20" s="355"/>
      <c r="G20" s="355"/>
      <c r="H20" s="355"/>
      <c r="I20" s="355"/>
      <c r="J20" s="355"/>
      <c r="K20" s="355"/>
      <c r="L20" s="6"/>
      <c r="M20" s="6"/>
    </row>
    <row r="21" spans="1:13" ht="15" customHeight="1">
      <c r="A21" s="5"/>
      <c r="B21" s="78"/>
      <c r="C21" s="78"/>
      <c r="D21" s="78"/>
      <c r="E21" s="78"/>
      <c r="F21" s="78"/>
      <c r="G21" s="78"/>
      <c r="H21" s="6"/>
      <c r="I21" s="78"/>
      <c r="J21" s="78"/>
      <c r="K21" s="78"/>
      <c r="L21" s="6"/>
      <c r="M21" s="6"/>
    </row>
    <row r="22" spans="1:13" ht="15" customHeight="1">
      <c r="A22" s="5"/>
      <c r="B22" s="382"/>
      <c r="C22" s="382"/>
      <c r="D22" s="382"/>
      <c r="E22" s="382"/>
      <c r="F22" s="382"/>
      <c r="G22" s="382"/>
      <c r="H22" s="382"/>
      <c r="I22" s="382"/>
      <c r="J22" s="382"/>
      <c r="K22" s="382"/>
      <c r="L22" s="6"/>
      <c r="M22" s="6"/>
    </row>
    <row r="23" spans="1:13" ht="15" customHeight="1">
      <c r="A23" s="5"/>
      <c r="B23" s="354" t="s">
        <v>61</v>
      </c>
      <c r="C23" s="355"/>
      <c r="D23" s="355"/>
      <c r="E23" s="355"/>
      <c r="F23" s="355"/>
      <c r="G23" s="355"/>
      <c r="H23" s="355"/>
      <c r="I23" s="355"/>
      <c r="J23" s="355"/>
      <c r="K23" s="355"/>
      <c r="L23" s="6"/>
      <c r="M23" s="6"/>
    </row>
    <row r="24" spans="1:13" ht="19.5" customHeight="1">
      <c r="A24" s="5"/>
      <c r="B24" s="6"/>
      <c r="C24" s="156"/>
      <c r="D24" s="157"/>
      <c r="E24" s="157"/>
      <c r="F24" s="157"/>
      <c r="G24" s="124"/>
      <c r="H24" s="124"/>
      <c r="I24" s="124"/>
      <c r="J24" s="157"/>
      <c r="K24" s="154"/>
      <c r="L24" s="6"/>
      <c r="M24" s="6"/>
    </row>
    <row r="25" spans="1:13" ht="34.5" customHeight="1">
      <c r="A25" s="5"/>
      <c r="B25" s="6"/>
      <c r="C25" s="6"/>
      <c r="D25" s="56" t="s">
        <v>62</v>
      </c>
      <c r="E25" s="57" t="s">
        <v>21</v>
      </c>
      <c r="F25" s="94"/>
      <c r="G25" s="94"/>
      <c r="H25" s="94"/>
      <c r="I25" s="94"/>
      <c r="J25" s="158"/>
      <c r="K25" s="6"/>
      <c r="L25" s="159"/>
      <c r="M25" s="6"/>
    </row>
    <row r="26" spans="1:13" ht="15" customHeight="1">
      <c r="A26" s="5"/>
      <c r="B26" s="6"/>
      <c r="C26" s="6"/>
      <c r="D26" s="319">
        <v>1</v>
      </c>
      <c r="E26" s="319">
        <v>10</v>
      </c>
      <c r="F26" s="320">
        <f t="shared" ref="F26:F33" si="0">E26/$E$34</f>
        <v>5.2356020942408377E-2</v>
      </c>
      <c r="G26" s="320">
        <f t="shared" ref="G26:G33" si="1">F26*LN(F26*$C$36)</f>
        <v>-4.556265933888734E-2</v>
      </c>
      <c r="H26" s="320">
        <f t="shared" ref="H26:H33" si="2">E26/$E$36</f>
        <v>0.41884816753926701</v>
      </c>
      <c r="I26" s="321">
        <f t="shared" ref="I26:I33" si="3">LN(H26)</f>
        <v>-0.87024679337274824</v>
      </c>
      <c r="J26" s="320">
        <f t="shared" ref="J26:J33" si="4">H26*I26</f>
        <v>-0.36450127471109872</v>
      </c>
      <c r="K26" s="6"/>
      <c r="L26" s="159"/>
      <c r="M26" s="159"/>
    </row>
    <row r="27" spans="1:13" ht="15" customHeight="1">
      <c r="A27" s="5"/>
      <c r="B27" s="6"/>
      <c r="C27" s="6"/>
      <c r="D27" s="160">
        <v>2</v>
      </c>
      <c r="E27" s="160">
        <v>13</v>
      </c>
      <c r="F27" s="132">
        <f t="shared" si="0"/>
        <v>6.8062827225130892E-2</v>
      </c>
      <c r="G27" s="132">
        <f t="shared" si="1"/>
        <v>-4.1374203538054155E-2</v>
      </c>
      <c r="H27" s="132">
        <f t="shared" si="2"/>
        <v>0.54450261780104714</v>
      </c>
      <c r="I27" s="161">
        <f t="shared" si="3"/>
        <v>-0.60788252890525718</v>
      </c>
      <c r="J27" s="132">
        <f t="shared" si="4"/>
        <v>-0.33099362830443324</v>
      </c>
      <c r="K27" s="159"/>
      <c r="L27" s="159"/>
      <c r="M27" s="159"/>
    </row>
    <row r="28" spans="1:13" ht="15" customHeight="1">
      <c r="A28" s="5"/>
      <c r="B28" s="6"/>
      <c r="C28" s="6"/>
      <c r="D28" s="322">
        <v>3</v>
      </c>
      <c r="E28" s="322">
        <v>8</v>
      </c>
      <c r="F28" s="323">
        <f t="shared" si="0"/>
        <v>4.1884816753926704E-2</v>
      </c>
      <c r="G28" s="323">
        <f t="shared" si="1"/>
        <v>-4.5796454227725991E-2</v>
      </c>
      <c r="H28" s="323">
        <f t="shared" si="2"/>
        <v>0.33507853403141363</v>
      </c>
      <c r="I28" s="324">
        <f t="shared" si="3"/>
        <v>-1.0933903446869579</v>
      </c>
      <c r="J28" s="323">
        <f t="shared" si="4"/>
        <v>-0.36637163382180793</v>
      </c>
      <c r="K28" s="159"/>
      <c r="L28" s="159"/>
      <c r="M28" s="159"/>
    </row>
    <row r="29" spans="1:13" ht="15" customHeight="1">
      <c r="A29" s="5"/>
      <c r="B29" s="6"/>
      <c r="C29" s="6"/>
      <c r="D29" s="160">
        <v>4</v>
      </c>
      <c r="E29" s="160">
        <v>9</v>
      </c>
      <c r="F29" s="132">
        <f t="shared" si="0"/>
        <v>4.712041884816754E-2</v>
      </c>
      <c r="G29" s="132">
        <f t="shared" si="1"/>
        <v>-4.5971025032854301E-2</v>
      </c>
      <c r="H29" s="132">
        <f t="shared" si="2"/>
        <v>0.37696335078534032</v>
      </c>
      <c r="I29" s="161">
        <f t="shared" si="3"/>
        <v>-0.97560730903057458</v>
      </c>
      <c r="J29" s="132">
        <f t="shared" si="4"/>
        <v>-0.36776820026283441</v>
      </c>
      <c r="K29" s="159"/>
      <c r="L29" s="159"/>
      <c r="M29" s="159"/>
    </row>
    <row r="30" spans="1:13" ht="15" customHeight="1">
      <c r="A30" s="5"/>
      <c r="B30" s="6"/>
      <c r="C30" s="6"/>
      <c r="D30" s="322">
        <v>5</v>
      </c>
      <c r="E30" s="322">
        <v>46</v>
      </c>
      <c r="F30" s="323">
        <f t="shared" si="0"/>
        <v>0.24083769633507854</v>
      </c>
      <c r="G30" s="323">
        <f t="shared" si="1"/>
        <v>0.15794365165249136</v>
      </c>
      <c r="H30" s="323">
        <f t="shared" si="2"/>
        <v>1.9267015706806283</v>
      </c>
      <c r="I30" s="324">
        <f t="shared" si="3"/>
        <v>0.65580951012230104</v>
      </c>
      <c r="J30" s="323">
        <f t="shared" si="4"/>
        <v>1.2635492132199309</v>
      </c>
      <c r="K30" s="159"/>
      <c r="L30" s="159"/>
      <c r="M30" s="159"/>
    </row>
    <row r="31" spans="1:13" ht="15" customHeight="1">
      <c r="A31" s="5"/>
      <c r="B31" s="6"/>
      <c r="C31" s="6"/>
      <c r="D31" s="160">
        <v>6</v>
      </c>
      <c r="E31" s="160">
        <v>53</v>
      </c>
      <c r="F31" s="132">
        <f t="shared" si="0"/>
        <v>0.27748691099476441</v>
      </c>
      <c r="G31" s="132">
        <f t="shared" si="1"/>
        <v>0.22128471958545751</v>
      </c>
      <c r="H31" s="132">
        <f t="shared" si="2"/>
        <v>2.2198952879581153</v>
      </c>
      <c r="I31" s="161">
        <f t="shared" si="3"/>
        <v>0.79746002718532794</v>
      </c>
      <c r="J31" s="132">
        <f t="shared" si="4"/>
        <v>1.7702777566836601</v>
      </c>
      <c r="K31" s="159"/>
      <c r="L31" s="159"/>
      <c r="M31" s="159"/>
    </row>
    <row r="32" spans="1:13" ht="15" customHeight="1">
      <c r="A32" s="5"/>
      <c r="B32" s="6"/>
      <c r="C32" s="6"/>
      <c r="D32" s="322">
        <v>7</v>
      </c>
      <c r="E32" s="322">
        <v>34</v>
      </c>
      <c r="F32" s="323">
        <f t="shared" si="0"/>
        <v>0.17801047120418848</v>
      </c>
      <c r="G32" s="323">
        <f t="shared" si="1"/>
        <v>6.2931799478944977E-2</v>
      </c>
      <c r="H32" s="323">
        <f t="shared" si="2"/>
        <v>1.4240837696335078</v>
      </c>
      <c r="I32" s="324">
        <f t="shared" si="3"/>
        <v>0.35352863824936742</v>
      </c>
      <c r="J32" s="323">
        <f t="shared" si="4"/>
        <v>0.50345439583155982</v>
      </c>
      <c r="K32" s="159"/>
      <c r="L32" s="159"/>
      <c r="M32" s="159"/>
    </row>
    <row r="33" spans="1:13" ht="15" customHeight="1">
      <c r="A33" s="5"/>
      <c r="B33" s="6"/>
      <c r="C33" s="6"/>
      <c r="D33" s="162">
        <v>8</v>
      </c>
      <c r="E33" s="162">
        <v>18</v>
      </c>
      <c r="F33" s="138">
        <f t="shared" si="0"/>
        <v>9.4240837696335081E-2</v>
      </c>
      <c r="G33" s="138">
        <f t="shared" si="1"/>
        <v>-2.6619279122886527E-2</v>
      </c>
      <c r="H33" s="138">
        <f t="shared" si="2"/>
        <v>0.75392670157068065</v>
      </c>
      <c r="I33" s="163">
        <f t="shared" si="3"/>
        <v>-0.28246012847062923</v>
      </c>
      <c r="J33" s="138">
        <f t="shared" si="4"/>
        <v>-0.21295423298309221</v>
      </c>
      <c r="K33" s="159"/>
      <c r="L33" s="159"/>
      <c r="M33" s="159"/>
    </row>
    <row r="34" spans="1:13" ht="15" customHeight="1">
      <c r="A34" s="5"/>
      <c r="B34" s="6"/>
      <c r="C34" s="6"/>
      <c r="D34" s="164" t="s">
        <v>22</v>
      </c>
      <c r="E34" s="325">
        <f>SUM(E26:E33)</f>
        <v>191</v>
      </c>
      <c r="F34" s="326"/>
      <c r="G34" s="326">
        <f>SUM(G26:G33)</f>
        <v>0.23683654945648552</v>
      </c>
      <c r="H34" s="141"/>
      <c r="I34" s="327"/>
      <c r="J34" s="326">
        <f>(1/C36)*SUM(J26:J33)</f>
        <v>0.23683654945648552</v>
      </c>
      <c r="K34" s="159"/>
      <c r="L34" s="159"/>
      <c r="M34" s="159"/>
    </row>
    <row r="35" spans="1:13" ht="15" customHeight="1">
      <c r="A35" s="5"/>
      <c r="B35" s="6"/>
      <c r="C35" s="165"/>
      <c r="D35" s="166"/>
      <c r="E35" s="167"/>
      <c r="F35" s="168"/>
      <c r="G35" s="168"/>
      <c r="H35" s="169"/>
      <c r="I35" s="170"/>
      <c r="J35" s="170"/>
      <c r="K35" s="159"/>
      <c r="L35" s="6"/>
      <c r="M35" s="6"/>
    </row>
    <row r="36" spans="1:13" ht="15" customHeight="1">
      <c r="A36" s="5"/>
      <c r="B36" s="171" t="s">
        <v>63</v>
      </c>
      <c r="C36" s="172">
        <v>8</v>
      </c>
      <c r="D36" s="6"/>
      <c r="E36" s="173">
        <f>SUM(E26:E33)/C36</f>
        <v>23.875</v>
      </c>
      <c r="F36" s="174"/>
      <c r="G36" s="174"/>
      <c r="H36" s="175"/>
      <c r="I36" s="159"/>
      <c r="J36" s="159"/>
      <c r="K36" s="159"/>
      <c r="L36" s="6"/>
      <c r="M36" s="6"/>
    </row>
    <row r="37" spans="1:13" ht="15" customHeight="1">
      <c r="A37" s="5"/>
      <c r="B37" s="6"/>
      <c r="C37" s="144"/>
      <c r="D37" s="6"/>
      <c r="E37" s="6"/>
      <c r="F37" s="6"/>
      <c r="G37" s="6"/>
      <c r="H37" s="6"/>
      <c r="I37" s="159"/>
      <c r="J37" s="159"/>
      <c r="K37" s="159"/>
      <c r="L37" s="6"/>
      <c r="M37" s="6"/>
    </row>
    <row r="38" spans="1:13" ht="15" customHeight="1">
      <c r="A38" s="5"/>
      <c r="B38" s="176" t="s">
        <v>64</v>
      </c>
      <c r="C38" s="78"/>
      <c r="D38" s="78"/>
      <c r="E38" s="78"/>
      <c r="F38" s="78"/>
      <c r="G38" s="78"/>
      <c r="H38" s="78"/>
      <c r="I38" s="78"/>
      <c r="J38" s="159"/>
      <c r="K38" s="159"/>
      <c r="L38" s="6"/>
      <c r="M38" s="6"/>
    </row>
    <row r="39" spans="1:13" ht="15" customHeight="1">
      <c r="A39" s="5"/>
      <c r="B39" s="177"/>
      <c r="C39" s="78"/>
      <c r="D39" s="78"/>
      <c r="E39" s="6"/>
      <c r="F39" s="78"/>
      <c r="G39" s="78"/>
      <c r="H39" s="78"/>
      <c r="I39" s="78"/>
      <c r="J39" s="159"/>
      <c r="K39" s="159"/>
      <c r="L39" s="6"/>
      <c r="M39" s="6"/>
    </row>
    <row r="40" spans="1:13" ht="15" customHeight="1">
      <c r="A40" s="5"/>
      <c r="B40" s="177"/>
      <c r="C40" s="78"/>
      <c r="D40" s="78"/>
      <c r="E40" s="78"/>
      <c r="F40" s="78"/>
      <c r="G40" s="78"/>
      <c r="H40" s="78"/>
      <c r="I40" s="78"/>
      <c r="J40" s="159"/>
      <c r="K40" s="159"/>
      <c r="L40" s="6"/>
      <c r="M40" s="6"/>
    </row>
    <row r="41" spans="1:13" ht="15" customHeight="1">
      <c r="A41" s="5"/>
      <c r="B41" s="178"/>
      <c r="C41" s="109"/>
      <c r="D41" s="109"/>
      <c r="E41" s="109"/>
      <c r="F41" s="109"/>
      <c r="G41" s="109"/>
      <c r="H41" s="109"/>
      <c r="I41" s="109"/>
      <c r="J41" s="159"/>
      <c r="K41" s="159"/>
      <c r="L41" s="6"/>
      <c r="M41" s="6"/>
    </row>
    <row r="42" spans="1:13" s="340" customFormat="1" ht="17.25" customHeight="1">
      <c r="A42" s="5"/>
      <c r="B42" s="349" t="s">
        <v>12</v>
      </c>
      <c r="C42" s="349"/>
      <c r="D42" s="349"/>
      <c r="E42" s="349"/>
      <c r="F42" s="349"/>
      <c r="G42" s="368" t="s">
        <v>13</v>
      </c>
      <c r="H42" s="368"/>
      <c r="I42" s="368"/>
      <c r="J42" s="368"/>
      <c r="K42" s="368"/>
      <c r="L42" s="6"/>
      <c r="M42" s="6"/>
    </row>
    <row r="43" spans="1:13" s="340" customFormat="1" ht="12.75" customHeight="1"/>
  </sheetData>
  <mergeCells count="12">
    <mergeCell ref="F2:K2"/>
    <mergeCell ref="B6:F6"/>
    <mergeCell ref="B42:F42"/>
    <mergeCell ref="G42:K42"/>
    <mergeCell ref="B17:K17"/>
    <mergeCell ref="B22:K22"/>
    <mergeCell ref="B23:K23"/>
    <mergeCell ref="B18:G18"/>
    <mergeCell ref="B19:J19"/>
    <mergeCell ref="B20:K20"/>
    <mergeCell ref="G6:K6"/>
    <mergeCell ref="B10:K10"/>
  </mergeCells>
  <hyperlinks>
    <hyperlink ref="B4" location="Ejercicios!A1" display="Volver a ejercicios" xr:uid="{00000000-0004-0000-0600-000000000000}"/>
    <hyperlink ref="K4" location="Índice!A1" display="Volver al índice" xr:uid="{00000000-0004-0000-0600-000001000000}"/>
  </hyperlinks>
  <pageMargins left="0.75" right="0.75" top="1" bottom="1" header="0.5" footer="0.5"/>
  <pageSetup scale="70" orientation="portrait"/>
  <headerFooter>
    <oddFooter>&amp;R&amp;"Arial,Regular"&amp;10&amp;K000000Rta_4.4</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3"/>
  <sheetViews>
    <sheetView showGridLines="0" workbookViewId="0">
      <selection activeCell="B13" sqref="B13"/>
    </sheetView>
  </sheetViews>
  <sheetFormatPr baseColWidth="10" defaultColWidth="9.140625" defaultRowHeight="12.75" customHeight="1"/>
  <cols>
    <col min="1" max="1" width="9.140625" style="1" customWidth="1"/>
    <col min="2" max="2" width="8" style="1" customWidth="1"/>
    <col min="3" max="3" width="10.42578125" style="1" customWidth="1"/>
    <col min="4" max="4" width="9.140625" style="1" customWidth="1"/>
    <col min="5" max="5" width="11.42578125" style="1" customWidth="1"/>
    <col min="6" max="8" width="9.140625" style="1" customWidth="1"/>
    <col min="9" max="9" width="11" style="1" customWidth="1"/>
    <col min="10" max="10" width="9.140625" style="1" customWidth="1"/>
    <col min="11" max="12" width="9.140625" style="340" customWidth="1"/>
    <col min="13" max="16384" width="9.140625" style="1"/>
  </cols>
  <sheetData>
    <row r="1" spans="1:11" ht="12.75" customHeight="1">
      <c r="A1" s="2"/>
      <c r="B1" s="3"/>
      <c r="C1" s="3"/>
      <c r="D1" s="3"/>
      <c r="E1" s="3"/>
      <c r="F1" s="3"/>
      <c r="G1" s="3"/>
      <c r="H1" s="3"/>
      <c r="I1" s="3"/>
      <c r="J1" s="3"/>
      <c r="K1" s="3"/>
    </row>
    <row r="2" spans="1:11" ht="12.75" customHeight="1">
      <c r="A2" s="5"/>
      <c r="B2" s="6"/>
      <c r="C2" s="6"/>
      <c r="D2" s="6"/>
      <c r="E2" s="6"/>
      <c r="F2" s="347" t="s">
        <v>1</v>
      </c>
      <c r="G2" s="348"/>
      <c r="H2" s="348"/>
      <c r="I2" s="348"/>
      <c r="J2" s="348"/>
      <c r="K2" s="348"/>
    </row>
    <row r="3" spans="1:11" ht="12.75" customHeight="1">
      <c r="A3" s="5"/>
      <c r="B3" s="6"/>
      <c r="C3" s="6"/>
      <c r="D3" s="6"/>
      <c r="E3" s="6"/>
      <c r="F3" s="6"/>
      <c r="G3" s="8"/>
      <c r="H3" s="8"/>
      <c r="I3" s="8"/>
      <c r="J3" s="8"/>
      <c r="K3" s="8"/>
    </row>
    <row r="4" spans="1:11" ht="12.75" customHeight="1">
      <c r="A4" s="5"/>
      <c r="B4" s="336" t="s">
        <v>205</v>
      </c>
      <c r="C4" s="6"/>
      <c r="D4" s="6"/>
      <c r="E4" s="6"/>
      <c r="F4" s="6"/>
      <c r="G4" s="8"/>
      <c r="H4" s="8"/>
      <c r="I4" s="8"/>
      <c r="J4" s="8"/>
      <c r="K4" s="330" t="s">
        <v>170</v>
      </c>
    </row>
    <row r="5" spans="1:11" ht="12.75" customHeight="1">
      <c r="A5" s="5"/>
      <c r="B5" s="122"/>
      <c r="C5" s="6"/>
      <c r="D5" s="6"/>
      <c r="E5" s="6"/>
      <c r="F5" s="8"/>
      <c r="G5" s="8"/>
      <c r="H5" s="8"/>
      <c r="I5" s="8"/>
      <c r="J5" s="41"/>
      <c r="K5" s="6"/>
    </row>
    <row r="6" spans="1:11" ht="18.75" customHeight="1">
      <c r="A6" s="5"/>
      <c r="B6" s="349" t="s">
        <v>41</v>
      </c>
      <c r="C6" s="349"/>
      <c r="D6" s="349"/>
      <c r="E6" s="349"/>
      <c r="F6" s="349"/>
      <c r="G6" s="368"/>
      <c r="H6" s="368"/>
      <c r="I6" s="368"/>
      <c r="J6" s="368"/>
      <c r="K6" s="368"/>
    </row>
    <row r="7" spans="1:11" ht="18.75" customHeight="1">
      <c r="A7" s="5"/>
      <c r="B7" s="147"/>
      <c r="C7" s="147"/>
      <c r="D7" s="147"/>
      <c r="E7" s="147"/>
      <c r="F7" s="147"/>
      <c r="G7" s="148"/>
      <c r="H7" s="148"/>
      <c r="I7" s="148"/>
      <c r="J7" s="148"/>
      <c r="K7" s="148"/>
    </row>
    <row r="8" spans="1:11" ht="12.75" customHeight="1">
      <c r="A8" s="5"/>
      <c r="B8" s="123">
        <v>4.5</v>
      </c>
      <c r="C8" s="354" t="s">
        <v>34</v>
      </c>
      <c r="D8" s="355"/>
      <c r="E8" s="355"/>
      <c r="F8" s="355"/>
      <c r="G8" s="355"/>
      <c r="H8" s="355"/>
      <c r="I8" s="355"/>
      <c r="J8" s="355"/>
      <c r="K8" s="355"/>
    </row>
    <row r="9" spans="1:11" ht="12.75" customHeight="1">
      <c r="A9" s="5"/>
      <c r="B9" s="178"/>
      <c r="C9" s="355"/>
      <c r="D9" s="355"/>
      <c r="E9" s="355"/>
      <c r="F9" s="355"/>
      <c r="G9" s="355"/>
      <c r="H9" s="355"/>
      <c r="I9" s="355"/>
      <c r="J9" s="355"/>
      <c r="K9" s="355"/>
    </row>
    <row r="10" spans="1:11" ht="12.75" customHeight="1">
      <c r="A10" s="5"/>
      <c r="B10" s="178"/>
      <c r="C10" s="355"/>
      <c r="D10" s="355"/>
      <c r="E10" s="355"/>
      <c r="F10" s="355"/>
      <c r="G10" s="355"/>
      <c r="H10" s="355"/>
      <c r="I10" s="355"/>
      <c r="J10" s="355"/>
      <c r="K10" s="355"/>
    </row>
    <row r="11" spans="1:11" ht="12.75" customHeight="1">
      <c r="A11" s="5"/>
      <c r="B11" s="50"/>
      <c r="C11" s="48"/>
      <c r="D11" s="48"/>
      <c r="E11" s="48"/>
      <c r="F11" s="48"/>
      <c r="G11" s="48"/>
      <c r="H11" s="48"/>
      <c r="I11" s="48"/>
      <c r="J11" s="48"/>
      <c r="K11" s="48"/>
    </row>
    <row r="12" spans="1:11" ht="18.75" customHeight="1">
      <c r="A12" s="5"/>
      <c r="B12" s="349" t="s">
        <v>208</v>
      </c>
      <c r="C12" s="349"/>
      <c r="D12" s="349"/>
      <c r="E12" s="349"/>
      <c r="F12" s="349"/>
      <c r="G12" s="349"/>
      <c r="H12" s="349"/>
      <c r="I12" s="349"/>
      <c r="J12" s="349"/>
      <c r="K12" s="349"/>
    </row>
    <row r="13" spans="1:11" ht="12.75" customHeight="1">
      <c r="A13" s="5"/>
      <c r="B13" s="6"/>
      <c r="C13" s="6"/>
      <c r="D13" s="6"/>
      <c r="E13" s="6"/>
      <c r="F13" s="6"/>
      <c r="G13" s="6"/>
      <c r="H13" s="6"/>
      <c r="I13" s="6"/>
      <c r="J13" s="6"/>
      <c r="K13" s="6"/>
    </row>
    <row r="14" spans="1:11" ht="18" customHeight="1">
      <c r="A14" s="5"/>
      <c r="B14" s="395" t="s">
        <v>65</v>
      </c>
      <c r="C14" s="394"/>
      <c r="D14" s="394"/>
      <c r="E14" s="394"/>
      <c r="F14" s="394"/>
      <c r="G14" s="394"/>
      <c r="H14" s="394"/>
      <c r="I14" s="394"/>
      <c r="J14" s="394"/>
      <c r="K14" s="394"/>
    </row>
    <row r="15" spans="1:11" ht="15.75" customHeight="1">
      <c r="A15" s="5"/>
      <c r="B15" s="179"/>
      <c r="C15" s="180"/>
      <c r="D15" s="180"/>
      <c r="E15" s="180"/>
      <c r="F15" s="180"/>
      <c r="G15" s="180"/>
      <c r="H15" s="180"/>
      <c r="I15" s="180"/>
      <c r="J15" s="180"/>
      <c r="K15" s="180"/>
    </row>
    <row r="16" spans="1:11" ht="12.75" customHeight="1">
      <c r="A16" s="5"/>
      <c r="B16" s="181"/>
      <c r="C16" s="180"/>
      <c r="D16" s="180"/>
      <c r="E16" s="180"/>
      <c r="F16" s="180"/>
      <c r="G16" s="180"/>
      <c r="H16" s="180"/>
      <c r="I16" s="180"/>
      <c r="J16" s="180"/>
      <c r="K16" s="180"/>
    </row>
    <row r="17" spans="1:11" ht="12.75" customHeight="1">
      <c r="A17" s="5"/>
      <c r="B17" s="396" t="s">
        <v>66</v>
      </c>
      <c r="C17" s="386"/>
      <c r="D17" s="386"/>
      <c r="E17" s="386"/>
      <c r="F17" s="386"/>
      <c r="G17" s="386"/>
      <c r="H17" s="386"/>
      <c r="I17" s="386"/>
      <c r="J17" s="386"/>
      <c r="K17" s="386"/>
    </row>
    <row r="18" spans="1:11" ht="18.75" customHeight="1">
      <c r="A18" s="5"/>
      <c r="B18" s="183" t="s">
        <v>67</v>
      </c>
      <c r="C18" s="180"/>
      <c r="D18" s="181"/>
      <c r="E18" s="180"/>
      <c r="F18" s="180"/>
      <c r="G18" s="180"/>
      <c r="H18" s="180"/>
      <c r="I18" s="180"/>
      <c r="J18" s="180"/>
      <c r="K18" s="180"/>
    </row>
    <row r="19" spans="1:11" ht="12.75" customHeight="1">
      <c r="A19" s="5"/>
      <c r="B19" s="181"/>
      <c r="C19" s="180"/>
      <c r="D19" s="180"/>
      <c r="E19" s="180"/>
      <c r="F19" s="180"/>
      <c r="G19" s="180"/>
      <c r="H19" s="180"/>
      <c r="I19" s="180"/>
      <c r="J19" s="180"/>
      <c r="K19" s="180"/>
    </row>
    <row r="20" spans="1:11" ht="12.75" customHeight="1">
      <c r="A20" s="5"/>
      <c r="B20" s="181"/>
      <c r="C20" s="180"/>
      <c r="D20" s="180"/>
      <c r="E20" s="180"/>
      <c r="F20" s="180"/>
      <c r="G20" s="180"/>
      <c r="H20" s="180"/>
      <c r="I20" s="180"/>
      <c r="J20" s="180"/>
      <c r="K20" s="180"/>
    </row>
    <row r="21" spans="1:11" ht="12.75" customHeight="1">
      <c r="A21" s="5"/>
      <c r="B21" s="181"/>
      <c r="C21" s="180"/>
      <c r="D21" s="181"/>
      <c r="E21" s="180"/>
      <c r="F21" s="180"/>
      <c r="G21" s="180"/>
      <c r="H21" s="180"/>
      <c r="I21" s="180"/>
      <c r="J21" s="180"/>
      <c r="K21" s="180"/>
    </row>
    <row r="22" spans="1:11" ht="12.75" customHeight="1">
      <c r="A22" s="5"/>
      <c r="B22" s="181"/>
      <c r="C22" s="180"/>
      <c r="D22" s="180"/>
      <c r="E22" s="180"/>
      <c r="F22" s="180"/>
      <c r="G22" s="180"/>
      <c r="H22" s="180"/>
      <c r="I22" s="180"/>
      <c r="J22" s="180"/>
      <c r="K22" s="180"/>
    </row>
    <row r="23" spans="1:11" ht="12.75" customHeight="1">
      <c r="A23" s="5"/>
      <c r="B23" s="23" t="s">
        <v>68</v>
      </c>
      <c r="C23" s="180"/>
      <c r="D23" s="180"/>
      <c r="E23" s="180"/>
      <c r="F23" s="180"/>
      <c r="G23" s="180"/>
      <c r="H23" s="180"/>
      <c r="I23" s="180"/>
      <c r="J23" s="180"/>
      <c r="K23" s="180"/>
    </row>
    <row r="24" spans="1:11" ht="15.75" customHeight="1">
      <c r="A24" s="5"/>
      <c r="B24" s="184"/>
      <c r="C24" s="180"/>
      <c r="D24" s="180"/>
      <c r="E24" s="180"/>
      <c r="F24" s="180"/>
      <c r="G24" s="180"/>
      <c r="H24" s="180"/>
      <c r="I24" s="180"/>
      <c r="J24" s="180"/>
      <c r="K24" s="180"/>
    </row>
    <row r="25" spans="1:11" ht="13.5" customHeight="1">
      <c r="A25" s="5"/>
      <c r="B25" s="385" t="s">
        <v>69</v>
      </c>
      <c r="C25" s="386"/>
      <c r="D25" s="386"/>
      <c r="E25" s="386"/>
      <c r="F25" s="386"/>
      <c r="G25" s="386"/>
      <c r="H25" s="386"/>
      <c r="I25" s="386"/>
      <c r="J25" s="386"/>
      <c r="K25" s="386"/>
    </row>
    <row r="26" spans="1:11" ht="13.5" customHeight="1">
      <c r="A26" s="5"/>
      <c r="B26" s="385" t="s">
        <v>70</v>
      </c>
      <c r="C26" s="386"/>
      <c r="D26" s="386"/>
      <c r="E26" s="386"/>
      <c r="F26" s="386"/>
      <c r="G26" s="386"/>
      <c r="H26" s="386"/>
      <c r="I26" s="386"/>
      <c r="J26" s="386"/>
      <c r="K26" s="386"/>
    </row>
    <row r="27" spans="1:11" ht="13.5" customHeight="1">
      <c r="A27" s="5"/>
      <c r="B27" s="185" t="s">
        <v>71</v>
      </c>
      <c r="C27" s="180"/>
      <c r="D27" s="180"/>
      <c r="E27" s="180"/>
      <c r="F27" s="180"/>
      <c r="G27" s="180"/>
      <c r="H27" s="180"/>
      <c r="I27" s="180"/>
      <c r="J27" s="180"/>
      <c r="K27" s="180"/>
    </row>
    <row r="28" spans="1:11" ht="13.5" customHeight="1">
      <c r="A28" s="5"/>
      <c r="B28" s="185" t="s">
        <v>72</v>
      </c>
      <c r="C28" s="180"/>
      <c r="D28" s="180"/>
      <c r="E28" s="180"/>
      <c r="F28" s="180"/>
      <c r="G28" s="180"/>
      <c r="H28" s="180"/>
      <c r="I28" s="180"/>
      <c r="J28" s="180"/>
      <c r="K28" s="180"/>
    </row>
    <row r="29" spans="1:11" ht="12.75" customHeight="1">
      <c r="A29" s="5"/>
      <c r="B29" s="180"/>
      <c r="C29" s="180"/>
      <c r="D29" s="180"/>
      <c r="E29" s="180"/>
      <c r="F29" s="180"/>
      <c r="G29" s="180"/>
      <c r="H29" s="180"/>
      <c r="I29" s="180"/>
      <c r="J29" s="180"/>
      <c r="K29" s="180"/>
    </row>
    <row r="30" spans="1:11" ht="12.75" customHeight="1">
      <c r="A30" s="5"/>
      <c r="B30" s="176" t="s">
        <v>73</v>
      </c>
      <c r="C30" s="181"/>
      <c r="D30" s="181"/>
      <c r="E30" s="181"/>
      <c r="F30" s="181"/>
      <c r="G30" s="181"/>
      <c r="H30" s="181"/>
      <c r="I30" s="181"/>
      <c r="J30" s="181"/>
      <c r="K30" s="180"/>
    </row>
    <row r="31" spans="1:11" ht="13.5" customHeight="1">
      <c r="A31" s="5"/>
      <c r="B31" s="186"/>
      <c r="C31" s="186"/>
      <c r="D31" s="186"/>
      <c r="E31" s="186"/>
      <c r="F31" s="186"/>
      <c r="G31" s="186"/>
      <c r="H31" s="186"/>
      <c r="I31" s="186"/>
      <c r="J31" s="186"/>
      <c r="K31" s="6"/>
    </row>
    <row r="32" spans="1:11" ht="14.25" customHeight="1">
      <c r="A32" s="5"/>
      <c r="B32" s="187" t="s">
        <v>62</v>
      </c>
      <c r="C32" s="187" t="s">
        <v>21</v>
      </c>
      <c r="D32" s="188" t="s">
        <v>74</v>
      </c>
      <c r="E32" s="188" t="s">
        <v>75</v>
      </c>
      <c r="F32" s="188" t="s">
        <v>76</v>
      </c>
      <c r="G32" s="187" t="s">
        <v>77</v>
      </c>
      <c r="H32" s="188" t="s">
        <v>78</v>
      </c>
      <c r="I32" s="188" t="s">
        <v>79</v>
      </c>
      <c r="J32" s="188" t="s">
        <v>80</v>
      </c>
      <c r="K32" s="6"/>
    </row>
    <row r="33" spans="1:11" ht="8.1" customHeight="1">
      <c r="A33" s="5"/>
      <c r="B33" s="189"/>
      <c r="C33" s="189"/>
      <c r="D33" s="190"/>
      <c r="E33" s="189"/>
      <c r="F33" s="189"/>
      <c r="G33" s="189"/>
      <c r="H33" s="189"/>
      <c r="I33" s="189"/>
      <c r="J33" s="189"/>
      <c r="K33" s="6"/>
    </row>
    <row r="34" spans="1:11" ht="13.7" customHeight="1">
      <c r="A34" s="5"/>
      <c r="B34" s="390" t="s">
        <v>30</v>
      </c>
      <c r="C34" s="391"/>
      <c r="D34" s="391"/>
      <c r="E34" s="391"/>
      <c r="F34" s="391"/>
      <c r="G34" s="391"/>
      <c r="H34" s="391"/>
      <c r="I34" s="391"/>
      <c r="J34" s="391"/>
      <c r="K34" s="6"/>
    </row>
    <row r="35" spans="1:11" ht="8.1" customHeight="1">
      <c r="A35" s="5"/>
      <c r="B35" s="191"/>
      <c r="C35" s="191"/>
      <c r="D35" s="191"/>
      <c r="E35" s="191"/>
      <c r="F35" s="191"/>
      <c r="G35" s="191"/>
      <c r="H35" s="191"/>
      <c r="I35" s="191"/>
      <c r="J35" s="191"/>
      <c r="K35" s="6"/>
    </row>
    <row r="36" spans="1:11" ht="12.75" customHeight="1">
      <c r="A36" s="5"/>
      <c r="B36" s="62">
        <v>1</v>
      </c>
      <c r="C36" s="62">
        <v>10</v>
      </c>
      <c r="D36" s="192"/>
      <c r="E36" s="135">
        <f>C36/C$40</f>
        <v>0.25</v>
      </c>
      <c r="F36" s="135">
        <f>E36*4</f>
        <v>1</v>
      </c>
      <c r="G36" s="135">
        <f>LN(F36)</f>
        <v>0</v>
      </c>
      <c r="H36" s="135">
        <f>E36*G36</f>
        <v>0</v>
      </c>
      <c r="I36" s="135"/>
      <c r="J36" s="135"/>
      <c r="K36" s="6"/>
    </row>
    <row r="37" spans="1:11" ht="12.75" customHeight="1">
      <c r="A37" s="5"/>
      <c r="B37" s="60">
        <v>2</v>
      </c>
      <c r="C37" s="60">
        <v>13</v>
      </c>
      <c r="D37" s="193"/>
      <c r="E37" s="132">
        <f>C37/C$40</f>
        <v>0.32500000000000001</v>
      </c>
      <c r="F37" s="132">
        <f>E37*4</f>
        <v>1.3</v>
      </c>
      <c r="G37" s="132">
        <f>LN(F37)</f>
        <v>0.26236426446749106</v>
      </c>
      <c r="H37" s="132">
        <f>E37*G37</f>
        <v>8.5268385951934603E-2</v>
      </c>
      <c r="I37" s="132"/>
      <c r="J37" s="132"/>
      <c r="K37" s="6"/>
    </row>
    <row r="38" spans="1:11" ht="12.75" customHeight="1">
      <c r="A38" s="5"/>
      <c r="B38" s="62">
        <v>3</v>
      </c>
      <c r="C38" s="62">
        <v>8</v>
      </c>
      <c r="D38" s="192"/>
      <c r="E38" s="135">
        <f>C38/C$40</f>
        <v>0.2</v>
      </c>
      <c r="F38" s="135">
        <f>E38*4</f>
        <v>0.8</v>
      </c>
      <c r="G38" s="135">
        <f>LN(F38)</f>
        <v>-0.22314355131420971</v>
      </c>
      <c r="H38" s="135">
        <f>E38*G38</f>
        <v>-4.4628710262841945E-2</v>
      </c>
      <c r="I38" s="135"/>
      <c r="J38" s="135"/>
      <c r="K38" s="6"/>
    </row>
    <row r="39" spans="1:11" ht="12.75" customHeight="1">
      <c r="A39" s="5"/>
      <c r="B39" s="64">
        <v>4</v>
      </c>
      <c r="C39" s="64">
        <v>9</v>
      </c>
      <c r="D39" s="194"/>
      <c r="E39" s="138">
        <f>C39/C$40</f>
        <v>0.22500000000000001</v>
      </c>
      <c r="F39" s="138">
        <f>E39*4</f>
        <v>0.9</v>
      </c>
      <c r="G39" s="138">
        <f>LN(F39)</f>
        <v>-0.10536051565782628</v>
      </c>
      <c r="H39" s="138">
        <f>E39*G39</f>
        <v>-2.3706116023010915E-2</v>
      </c>
      <c r="I39" s="138"/>
      <c r="J39" s="138"/>
      <c r="K39" s="6"/>
    </row>
    <row r="40" spans="1:11" ht="14.25" customHeight="1">
      <c r="A40" s="5"/>
      <c r="B40" s="66" t="s">
        <v>81</v>
      </c>
      <c r="C40" s="67">
        <f>SUM(C36:C39)</f>
        <v>40</v>
      </c>
      <c r="D40" s="195">
        <f>C40/C48</f>
        <v>0.20942408376963351</v>
      </c>
      <c r="E40" s="141">
        <f>SUM(E36:E39)</f>
        <v>0.99999999999999989</v>
      </c>
      <c r="F40" s="141"/>
      <c r="G40" s="141"/>
      <c r="H40" s="141">
        <f>SUM(H36:H39)</f>
        <v>1.6933559666081743E-2</v>
      </c>
      <c r="I40" s="196">
        <f>D40*H40</f>
        <v>3.54629521802759E-3</v>
      </c>
      <c r="J40" s="196">
        <f>D40*LN(D40*8/4)</f>
        <v>-0.18225063735554936</v>
      </c>
      <c r="K40" s="6"/>
    </row>
    <row r="41" spans="1:11" ht="8.1" customHeight="1">
      <c r="A41" s="5"/>
      <c r="B41" s="197"/>
      <c r="C41" s="197"/>
      <c r="D41" s="198"/>
      <c r="E41" s="199"/>
      <c r="F41" s="199"/>
      <c r="G41" s="199"/>
      <c r="H41" s="199"/>
      <c r="I41" s="200"/>
      <c r="J41" s="200"/>
      <c r="K41" s="6"/>
    </row>
    <row r="42" spans="1:11" ht="13.7" customHeight="1">
      <c r="A42" s="5"/>
      <c r="B42" s="390" t="s">
        <v>32</v>
      </c>
      <c r="C42" s="391"/>
      <c r="D42" s="391"/>
      <c r="E42" s="391"/>
      <c r="F42" s="391"/>
      <c r="G42" s="391"/>
      <c r="H42" s="391"/>
      <c r="I42" s="391"/>
      <c r="J42" s="391"/>
      <c r="K42" s="6"/>
    </row>
    <row r="43" spans="1:11" ht="12.75" customHeight="1">
      <c r="A43" s="5"/>
      <c r="B43" s="201">
        <v>5</v>
      </c>
      <c r="C43" s="201">
        <v>46</v>
      </c>
      <c r="D43" s="202"/>
      <c r="E43" s="203">
        <f>C43/C$47</f>
        <v>0.30463576158940397</v>
      </c>
      <c r="F43" s="203">
        <f>E43*4</f>
        <v>1.2185430463576159</v>
      </c>
      <c r="G43" s="203">
        <f>LN(F43)</f>
        <v>0.1976559207940613</v>
      </c>
      <c r="H43" s="203">
        <f>E43*G43</f>
        <v>6.0213061963753776E-2</v>
      </c>
      <c r="I43" s="204"/>
      <c r="J43" s="204"/>
      <c r="K43" s="6"/>
    </row>
    <row r="44" spans="1:11" ht="12.75" customHeight="1">
      <c r="A44" s="5"/>
      <c r="B44" s="60">
        <v>6</v>
      </c>
      <c r="C44" s="60">
        <v>53</v>
      </c>
      <c r="D44" s="193"/>
      <c r="E44" s="132">
        <f>C44/C$47</f>
        <v>0.35099337748344372</v>
      </c>
      <c r="F44" s="132">
        <f>E44*4</f>
        <v>1.4039735099337749</v>
      </c>
      <c r="G44" s="132">
        <f>LN(F44)</f>
        <v>0.33930643785708819</v>
      </c>
      <c r="H44" s="132">
        <f>E44*G44</f>
        <v>0.1190943126253356</v>
      </c>
      <c r="I44" s="205"/>
      <c r="J44" s="205"/>
      <c r="K44" s="6"/>
    </row>
    <row r="45" spans="1:11" ht="12.75" customHeight="1">
      <c r="A45" s="5"/>
      <c r="B45" s="62">
        <v>7</v>
      </c>
      <c r="C45" s="62">
        <v>34</v>
      </c>
      <c r="D45" s="192"/>
      <c r="E45" s="135">
        <f>C45/C$47</f>
        <v>0.2251655629139073</v>
      </c>
      <c r="F45" s="135">
        <f>E45*4</f>
        <v>0.90066225165562919</v>
      </c>
      <c r="G45" s="135">
        <f>LN(F45)</f>
        <v>-0.10462495107887226</v>
      </c>
      <c r="H45" s="135">
        <f>E45*G45</f>
        <v>-2.3557936004514286E-2</v>
      </c>
      <c r="I45" s="206"/>
      <c r="J45" s="206"/>
      <c r="K45" s="6"/>
    </row>
    <row r="46" spans="1:11" ht="12.75" customHeight="1">
      <c r="A46" s="5"/>
      <c r="B46" s="64">
        <v>8</v>
      </c>
      <c r="C46" s="64">
        <v>18</v>
      </c>
      <c r="D46" s="194"/>
      <c r="E46" s="138">
        <f>C46/C$47</f>
        <v>0.11920529801324503</v>
      </c>
      <c r="F46" s="138">
        <f>E46*4</f>
        <v>0.47682119205298013</v>
      </c>
      <c r="G46" s="138">
        <f>LN(F46)</f>
        <v>-0.74061371779886909</v>
      </c>
      <c r="H46" s="138">
        <f>E46*G46</f>
        <v>-8.8285078942911543E-2</v>
      </c>
      <c r="I46" s="207"/>
      <c r="J46" s="207"/>
      <c r="K46" s="6"/>
    </row>
    <row r="47" spans="1:11" ht="14.25" customHeight="1">
      <c r="A47" s="5"/>
      <c r="B47" s="66" t="s">
        <v>81</v>
      </c>
      <c r="C47" s="67">
        <f>SUM(C43:C46)</f>
        <v>151</v>
      </c>
      <c r="D47" s="195">
        <f>C47/C48</f>
        <v>0.79057591623036649</v>
      </c>
      <c r="E47" s="141">
        <f>SUM(E43:E46)</f>
        <v>1</v>
      </c>
      <c r="F47" s="140"/>
      <c r="G47" s="140"/>
      <c r="H47" s="141">
        <f>SUM(H43:H46)</f>
        <v>6.7464359641663557E-2</v>
      </c>
      <c r="I47" s="196">
        <f>D47*H47</f>
        <v>5.333569793660313E-2</v>
      </c>
      <c r="J47" s="196">
        <f>D47*LN(D47*8/4)</f>
        <v>0.36220519365740417</v>
      </c>
      <c r="K47" s="6"/>
    </row>
    <row r="48" spans="1:11" ht="14.25" customHeight="1">
      <c r="A48" s="5"/>
      <c r="B48" s="208" t="s">
        <v>22</v>
      </c>
      <c r="C48" s="209">
        <f>C40+C47</f>
        <v>191</v>
      </c>
      <c r="D48" s="210"/>
      <c r="E48" s="211"/>
      <c r="F48" s="211"/>
      <c r="G48" s="211"/>
      <c r="H48" s="211"/>
      <c r="I48" s="212">
        <f>I47+I40</f>
        <v>5.6881993154630717E-2</v>
      </c>
      <c r="J48" s="212">
        <f>J47+J40</f>
        <v>0.17995455630185481</v>
      </c>
      <c r="K48" s="6"/>
    </row>
    <row r="49" spans="1:11" ht="8.1" customHeight="1">
      <c r="A49" s="5"/>
      <c r="B49" s="189"/>
      <c r="C49" s="213"/>
      <c r="D49" s="214"/>
      <c r="E49" s="213"/>
      <c r="F49" s="213"/>
      <c r="G49" s="213"/>
      <c r="H49" s="213"/>
      <c r="I49" s="213"/>
      <c r="J49" s="213"/>
      <c r="K49" s="6"/>
    </row>
    <row r="50" spans="1:11" ht="13.5" customHeight="1">
      <c r="A50" s="5"/>
      <c r="B50" s="215" t="s">
        <v>82</v>
      </c>
      <c r="C50" s="216"/>
      <c r="D50" s="216"/>
      <c r="E50" s="216"/>
      <c r="F50" s="216"/>
      <c r="G50" s="216"/>
      <c r="H50" s="216"/>
      <c r="I50" s="216"/>
      <c r="J50" s="217">
        <f>I48+J48</f>
        <v>0.23683654945648552</v>
      </c>
      <c r="K50" s="6"/>
    </row>
    <row r="51" spans="1:11" ht="15.75" customHeight="1">
      <c r="A51" s="5"/>
      <c r="B51" s="218"/>
      <c r="C51" s="143"/>
      <c r="D51" s="143"/>
      <c r="E51" s="143"/>
      <c r="F51" s="143"/>
      <c r="G51" s="143"/>
      <c r="H51" s="143"/>
      <c r="I51" s="219"/>
      <c r="J51" s="219"/>
      <c r="K51" s="181"/>
    </row>
    <row r="52" spans="1:11" ht="13.7" customHeight="1">
      <c r="A52" s="5"/>
      <c r="B52" s="387" t="s">
        <v>83</v>
      </c>
      <c r="C52" s="388"/>
      <c r="D52" s="388"/>
      <c r="E52" s="388"/>
      <c r="F52" s="388"/>
      <c r="G52" s="388"/>
      <c r="H52" s="388"/>
      <c r="I52" s="388"/>
      <c r="J52" s="388"/>
      <c r="K52" s="388"/>
    </row>
    <row r="53" spans="1:11" ht="12.75" customHeight="1">
      <c r="A53" s="5"/>
      <c r="B53" s="388"/>
      <c r="C53" s="388"/>
      <c r="D53" s="388"/>
      <c r="E53" s="388"/>
      <c r="F53" s="388"/>
      <c r="G53" s="388"/>
      <c r="H53" s="388"/>
      <c r="I53" s="388"/>
      <c r="J53" s="388"/>
      <c r="K53" s="388"/>
    </row>
    <row r="54" spans="1:11" ht="12.75" customHeight="1">
      <c r="A54" s="5"/>
      <c r="B54" s="388"/>
      <c r="C54" s="388"/>
      <c r="D54" s="388"/>
      <c r="E54" s="388"/>
      <c r="F54" s="388"/>
      <c r="G54" s="388"/>
      <c r="H54" s="388"/>
      <c r="I54" s="388"/>
      <c r="J54" s="388"/>
      <c r="K54" s="388"/>
    </row>
    <row r="55" spans="1:11" ht="12.75" customHeight="1">
      <c r="A55" s="5"/>
      <c r="B55" s="389"/>
      <c r="C55" s="389"/>
      <c r="D55" s="389"/>
      <c r="E55" s="389"/>
      <c r="F55" s="389"/>
      <c r="G55" s="389"/>
      <c r="H55" s="389"/>
      <c r="I55" s="389"/>
      <c r="J55" s="389"/>
      <c r="K55" s="389"/>
    </row>
    <row r="56" spans="1:11" ht="13.7" customHeight="1">
      <c r="A56" s="5"/>
      <c r="B56" s="394"/>
      <c r="C56" s="394"/>
      <c r="D56" s="394"/>
      <c r="E56" s="394"/>
      <c r="F56" s="394"/>
      <c r="G56" s="394"/>
      <c r="H56" s="394"/>
      <c r="I56" s="394"/>
      <c r="J56" s="394"/>
      <c r="K56" s="394"/>
    </row>
    <row r="57" spans="1:11" ht="12.75" customHeight="1">
      <c r="A57" s="5"/>
      <c r="B57" s="392" t="s">
        <v>84</v>
      </c>
      <c r="C57" s="393"/>
      <c r="D57" s="393"/>
      <c r="E57" s="393"/>
      <c r="F57" s="393"/>
      <c r="G57" s="393"/>
      <c r="H57" s="393"/>
      <c r="I57" s="393"/>
      <c r="J57" s="393"/>
      <c r="K57" s="393"/>
    </row>
    <row r="58" spans="1:11" ht="12.75" customHeight="1">
      <c r="A58" s="5"/>
      <c r="B58" s="393"/>
      <c r="C58" s="393"/>
      <c r="D58" s="393"/>
      <c r="E58" s="393"/>
      <c r="F58" s="393"/>
      <c r="G58" s="393"/>
      <c r="H58" s="393"/>
      <c r="I58" s="393"/>
      <c r="J58" s="393"/>
      <c r="K58" s="393"/>
    </row>
    <row r="59" spans="1:11" ht="12.75" customHeight="1">
      <c r="A59" s="5"/>
      <c r="B59" s="393"/>
      <c r="C59" s="393"/>
      <c r="D59" s="393"/>
      <c r="E59" s="393"/>
      <c r="F59" s="393"/>
      <c r="G59" s="393"/>
      <c r="H59" s="393"/>
      <c r="I59" s="393"/>
      <c r="J59" s="393"/>
      <c r="K59" s="393"/>
    </row>
    <row r="60" spans="1:11" ht="13.5" customHeight="1">
      <c r="A60" s="5"/>
      <c r="B60" s="393"/>
      <c r="C60" s="393"/>
      <c r="D60" s="393"/>
      <c r="E60" s="393"/>
      <c r="F60" s="393"/>
      <c r="G60" s="393"/>
      <c r="H60" s="393"/>
      <c r="I60" s="393"/>
      <c r="J60" s="393"/>
      <c r="K60" s="393"/>
    </row>
    <row r="61" spans="1:11" ht="12.75" customHeight="1">
      <c r="A61" s="5"/>
      <c r="B61" s="6"/>
      <c r="C61" s="6"/>
      <c r="D61" s="6"/>
      <c r="E61" s="6"/>
      <c r="F61" s="6"/>
      <c r="G61" s="6"/>
      <c r="H61" s="6"/>
      <c r="I61" s="6"/>
      <c r="J61" s="6"/>
      <c r="K61" s="6"/>
    </row>
    <row r="62" spans="1:11" s="340" customFormat="1" ht="15.75" customHeight="1">
      <c r="A62" s="5"/>
      <c r="B62" s="367" t="s">
        <v>12</v>
      </c>
      <c r="C62" s="367"/>
      <c r="D62" s="367"/>
      <c r="E62" s="367"/>
      <c r="F62" s="367"/>
      <c r="G62" s="368" t="s">
        <v>13</v>
      </c>
      <c r="H62" s="368"/>
      <c r="I62" s="368"/>
      <c r="J62" s="368"/>
      <c r="K62" s="368"/>
    </row>
    <row r="63" spans="1:11" s="340" customFormat="1" ht="12.75" customHeight="1"/>
  </sheetData>
  <mergeCells count="16">
    <mergeCell ref="F2:K2"/>
    <mergeCell ref="B6:F6"/>
    <mergeCell ref="C8:K10"/>
    <mergeCell ref="B34:J34"/>
    <mergeCell ref="B42:J42"/>
    <mergeCell ref="B14:K14"/>
    <mergeCell ref="B17:K17"/>
    <mergeCell ref="B25:K25"/>
    <mergeCell ref="B26:K26"/>
    <mergeCell ref="B12:K12"/>
    <mergeCell ref="G6:K6"/>
    <mergeCell ref="B62:F62"/>
    <mergeCell ref="G62:K62"/>
    <mergeCell ref="B52:K55"/>
    <mergeCell ref="B57:K60"/>
    <mergeCell ref="B56:K56"/>
  </mergeCells>
  <hyperlinks>
    <hyperlink ref="B4" location="Ejercicios!A1" display="Volver a ejercicios" xr:uid="{00000000-0004-0000-0700-000000000000}"/>
    <hyperlink ref="K4" location="Índice!A1" display="Volver al índice" xr:uid="{00000000-0004-0000-0700-000001000000}"/>
  </hyperlinks>
  <pageMargins left="0.75" right="0.75" top="1" bottom="1" header="0.5" footer="0.5"/>
  <pageSetup scale="73" orientation="portrait"/>
  <headerFooter>
    <oddFooter>&amp;R&amp;"Arial,Regular"&amp;10&amp;K000000Rta_4.5</oddFooter>
  </headerFooter>
  <ignoredErrors>
    <ignoredError sqref="D40 D47" formula="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57"/>
  <sheetViews>
    <sheetView showGridLines="0" workbookViewId="0">
      <selection activeCell="B13" sqref="B13"/>
    </sheetView>
  </sheetViews>
  <sheetFormatPr baseColWidth="10" defaultColWidth="9.140625" defaultRowHeight="12.75" customHeight="1"/>
  <cols>
    <col min="1" max="1" width="9.140625" style="1" customWidth="1"/>
    <col min="2" max="2" width="8" style="1" customWidth="1"/>
    <col min="3" max="3" width="10.42578125" style="1" customWidth="1"/>
    <col min="4" max="4" width="9.140625" style="1" customWidth="1"/>
    <col min="5" max="5" width="11.42578125" style="1" customWidth="1"/>
    <col min="6" max="8" width="9.140625" style="1" customWidth="1"/>
    <col min="9" max="9" width="11" style="1" customWidth="1"/>
    <col min="10" max="15" width="11.42578125" style="1" customWidth="1"/>
    <col min="16" max="32" width="9.140625" style="1" customWidth="1"/>
    <col min="33" max="16384" width="9.140625" style="1"/>
  </cols>
  <sheetData>
    <row r="1" spans="1:31" ht="13.7"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4"/>
    </row>
    <row r="2" spans="1:31" ht="13.7" customHeight="1">
      <c r="A2" s="5"/>
      <c r="B2" s="6"/>
      <c r="C2" s="6"/>
      <c r="D2" s="6"/>
      <c r="E2" s="6"/>
      <c r="F2" s="347" t="s">
        <v>1</v>
      </c>
      <c r="G2" s="348"/>
      <c r="H2" s="348"/>
      <c r="I2" s="348"/>
      <c r="J2" s="348"/>
      <c r="K2" s="348"/>
      <c r="L2" s="6"/>
      <c r="M2" s="6"/>
      <c r="N2" s="6"/>
      <c r="O2" s="6"/>
      <c r="P2" s="6"/>
      <c r="Q2" s="6"/>
      <c r="R2" s="6"/>
      <c r="S2" s="6"/>
      <c r="T2" s="6"/>
      <c r="U2" s="6"/>
      <c r="V2" s="6"/>
      <c r="W2" s="6"/>
      <c r="X2" s="6"/>
      <c r="Y2" s="6"/>
      <c r="Z2" s="6"/>
      <c r="AA2" s="6"/>
      <c r="AB2" s="6"/>
      <c r="AC2" s="6"/>
      <c r="AD2" s="6"/>
      <c r="AE2" s="10"/>
    </row>
    <row r="3" spans="1:31" ht="13.7" customHeight="1">
      <c r="A3" s="5"/>
      <c r="B3" s="6"/>
      <c r="C3" s="6"/>
      <c r="D3" s="6"/>
      <c r="E3" s="6"/>
      <c r="F3" s="6"/>
      <c r="G3" s="8"/>
      <c r="H3" s="8"/>
      <c r="I3" s="8"/>
      <c r="J3" s="8"/>
      <c r="K3" s="8"/>
      <c r="L3" s="6"/>
      <c r="M3" s="6"/>
      <c r="N3" s="6"/>
      <c r="O3" s="6"/>
      <c r="P3" s="6"/>
      <c r="Q3" s="6"/>
      <c r="R3" s="6"/>
      <c r="S3" s="6"/>
      <c r="T3" s="6"/>
      <c r="U3" s="6"/>
      <c r="V3" s="6"/>
      <c r="W3" s="6"/>
      <c r="X3" s="6"/>
      <c r="Y3" s="6"/>
      <c r="Z3" s="6"/>
      <c r="AA3" s="6"/>
      <c r="AB3" s="6"/>
      <c r="AC3" s="6"/>
      <c r="AD3" s="6"/>
      <c r="AE3" s="10"/>
    </row>
    <row r="4" spans="1:31" ht="13.7" customHeight="1">
      <c r="A4" s="5"/>
      <c r="B4" s="336" t="s">
        <v>205</v>
      </c>
      <c r="C4" s="6"/>
      <c r="D4" s="6"/>
      <c r="E4" s="6"/>
      <c r="F4" s="6"/>
      <c r="G4" s="8"/>
      <c r="H4" s="8"/>
      <c r="I4" s="8"/>
      <c r="J4" s="8"/>
      <c r="K4" s="330" t="s">
        <v>170</v>
      </c>
      <c r="L4" s="6"/>
      <c r="M4" s="6"/>
      <c r="N4" s="6"/>
      <c r="O4" s="6"/>
      <c r="P4" s="6"/>
      <c r="Q4" s="6"/>
      <c r="R4" s="6"/>
      <c r="S4" s="6"/>
      <c r="T4" s="6"/>
      <c r="U4" s="6"/>
      <c r="V4" s="6"/>
      <c r="W4" s="6"/>
      <c r="X4" s="6"/>
      <c r="Y4" s="6"/>
      <c r="Z4" s="6"/>
      <c r="AA4" s="6"/>
      <c r="AB4" s="6"/>
      <c r="AC4" s="6"/>
      <c r="AD4" s="6"/>
      <c r="AE4" s="10"/>
    </row>
    <row r="5" spans="1:31" ht="13.7" customHeight="1">
      <c r="A5" s="5"/>
      <c r="B5" s="122"/>
      <c r="C5" s="6"/>
      <c r="D5" s="6"/>
      <c r="E5" s="6"/>
      <c r="F5" s="8"/>
      <c r="G5" s="8"/>
      <c r="H5" s="8"/>
      <c r="I5" s="8"/>
      <c r="J5" s="41"/>
      <c r="K5" s="6"/>
      <c r="L5" s="6"/>
      <c r="M5" s="6"/>
      <c r="N5" s="6"/>
      <c r="O5" s="6"/>
      <c r="P5" s="6"/>
      <c r="Q5" s="6"/>
      <c r="R5" s="6"/>
      <c r="S5" s="6"/>
      <c r="T5" s="6"/>
      <c r="U5" s="6"/>
      <c r="V5" s="6"/>
      <c r="W5" s="6"/>
      <c r="X5" s="6"/>
      <c r="Y5" s="6"/>
      <c r="Z5" s="6"/>
      <c r="AA5" s="6"/>
      <c r="AB5" s="6"/>
      <c r="AC5" s="6"/>
      <c r="AD5" s="6"/>
      <c r="AE5" s="10"/>
    </row>
    <row r="6" spans="1:31" ht="18.600000000000001" customHeight="1">
      <c r="A6" s="5"/>
      <c r="B6" s="349" t="s">
        <v>41</v>
      </c>
      <c r="C6" s="349"/>
      <c r="D6" s="349"/>
      <c r="E6" s="349"/>
      <c r="F6" s="349"/>
      <c r="G6" s="368"/>
      <c r="H6" s="368"/>
      <c r="I6" s="368"/>
      <c r="J6" s="368"/>
      <c r="K6" s="368"/>
      <c r="L6" s="6"/>
      <c r="M6" s="6"/>
      <c r="N6" s="6"/>
      <c r="O6" s="6"/>
      <c r="P6" s="6"/>
      <c r="Q6" s="6"/>
      <c r="R6" s="6"/>
      <c r="S6" s="6"/>
      <c r="T6" s="6"/>
      <c r="U6" s="6"/>
      <c r="V6" s="6"/>
      <c r="W6" s="6"/>
      <c r="X6" s="6"/>
      <c r="Y6" s="6"/>
      <c r="Z6" s="6"/>
      <c r="AA6" s="6"/>
      <c r="AB6" s="6"/>
      <c r="AC6" s="6"/>
      <c r="AD6" s="6"/>
      <c r="AE6" s="10"/>
    </row>
    <row r="7" spans="1:31" ht="18.600000000000001" customHeight="1">
      <c r="A7" s="5"/>
      <c r="B7" s="147"/>
      <c r="C7" s="147"/>
      <c r="D7" s="147"/>
      <c r="E7" s="147"/>
      <c r="F7" s="147"/>
      <c r="G7" s="148"/>
      <c r="H7" s="148"/>
      <c r="I7" s="148"/>
      <c r="J7" s="148"/>
      <c r="K7" s="148"/>
      <c r="L7" s="6"/>
      <c r="M7" s="6"/>
      <c r="N7" s="6"/>
      <c r="O7" s="6"/>
      <c r="P7" s="6"/>
      <c r="Q7" s="6"/>
      <c r="R7" s="6"/>
      <c r="S7" s="6"/>
      <c r="T7" s="6"/>
      <c r="U7" s="6"/>
      <c r="V7" s="6"/>
      <c r="W7" s="6"/>
      <c r="X7" s="6"/>
      <c r="Y7" s="6"/>
      <c r="Z7" s="6"/>
      <c r="AA7" s="6"/>
      <c r="AB7" s="6"/>
      <c r="AC7" s="6"/>
      <c r="AD7" s="6"/>
      <c r="AE7" s="10"/>
    </row>
    <row r="8" spans="1:31" ht="12.75" customHeight="1">
      <c r="A8" s="5"/>
      <c r="B8" s="123">
        <v>4.5999999999999996</v>
      </c>
      <c r="C8" s="397" t="s">
        <v>35</v>
      </c>
      <c r="D8" s="398"/>
      <c r="E8" s="398"/>
      <c r="F8" s="398"/>
      <c r="G8" s="398"/>
      <c r="H8" s="398"/>
      <c r="I8" s="398"/>
      <c r="J8" s="398"/>
      <c r="K8" s="399"/>
      <c r="L8" s="6"/>
      <c r="M8" s="6"/>
      <c r="N8" s="6"/>
      <c r="O8" s="6"/>
      <c r="P8" s="6"/>
      <c r="Q8" s="6"/>
      <c r="R8" s="6"/>
      <c r="S8" s="6"/>
      <c r="T8" s="6"/>
      <c r="U8" s="6"/>
      <c r="V8" s="6"/>
      <c r="W8" s="6"/>
      <c r="X8" s="6"/>
      <c r="Y8" s="6"/>
      <c r="Z8" s="6"/>
      <c r="AA8" s="6"/>
      <c r="AB8" s="6"/>
      <c r="AC8" s="6"/>
      <c r="AD8" s="6"/>
      <c r="AE8" s="10"/>
    </row>
    <row r="9" spans="1:31" ht="12.75" customHeight="1">
      <c r="A9" s="5"/>
      <c r="B9" s="178"/>
      <c r="C9" s="400"/>
      <c r="D9" s="401"/>
      <c r="E9" s="401"/>
      <c r="F9" s="401"/>
      <c r="G9" s="401"/>
      <c r="H9" s="401"/>
      <c r="I9" s="401"/>
      <c r="J9" s="401"/>
      <c r="K9" s="402"/>
      <c r="L9" s="6"/>
      <c r="M9" s="6"/>
      <c r="N9" s="6"/>
      <c r="O9" s="6"/>
      <c r="P9" s="6"/>
      <c r="Q9" s="6"/>
      <c r="R9" s="6"/>
      <c r="S9" s="6"/>
      <c r="T9" s="6"/>
      <c r="U9" s="6"/>
      <c r="V9" s="6"/>
      <c r="W9" s="6"/>
      <c r="X9" s="6"/>
      <c r="Y9" s="6"/>
      <c r="Z9" s="6"/>
      <c r="AA9" s="6"/>
      <c r="AB9" s="6"/>
      <c r="AC9" s="6"/>
      <c r="AD9" s="6"/>
      <c r="AE9" s="10"/>
    </row>
    <row r="10" spans="1:31" ht="12.75" customHeight="1">
      <c r="A10" s="5"/>
      <c r="B10" s="178"/>
      <c r="C10" s="403"/>
      <c r="D10" s="404"/>
      <c r="E10" s="404"/>
      <c r="F10" s="404"/>
      <c r="G10" s="404"/>
      <c r="H10" s="404"/>
      <c r="I10" s="404"/>
      <c r="J10" s="404"/>
      <c r="K10" s="405"/>
      <c r="L10" s="6"/>
      <c r="M10" s="6"/>
      <c r="N10" s="6"/>
      <c r="O10" s="6"/>
      <c r="P10" s="6"/>
      <c r="Q10" s="6"/>
      <c r="R10" s="6"/>
      <c r="S10" s="6"/>
      <c r="T10" s="6"/>
      <c r="U10" s="6"/>
      <c r="V10" s="6"/>
      <c r="W10" s="6"/>
      <c r="X10" s="6"/>
      <c r="Y10" s="6"/>
      <c r="Z10" s="6"/>
      <c r="AA10" s="6"/>
      <c r="AB10" s="6"/>
      <c r="AC10" s="6"/>
      <c r="AD10" s="6"/>
      <c r="AE10" s="10"/>
    </row>
    <row r="11" spans="1:31" ht="13.7" customHeight="1">
      <c r="A11" s="5"/>
      <c r="B11" s="50"/>
      <c r="C11" s="48"/>
      <c r="D11" s="48"/>
      <c r="E11" s="48"/>
      <c r="F11" s="48"/>
      <c r="G11" s="48"/>
      <c r="H11" s="48"/>
      <c r="I11" s="48"/>
      <c r="J11" s="48"/>
      <c r="K11" s="48"/>
      <c r="L11" s="6"/>
      <c r="M11" s="6"/>
      <c r="N11" s="6"/>
      <c r="O11" s="6"/>
      <c r="P11" s="6"/>
      <c r="Q11" s="6"/>
      <c r="R11" s="6"/>
      <c r="S11" s="6"/>
      <c r="T11" s="6"/>
      <c r="U11" s="6"/>
      <c r="V11" s="6"/>
      <c r="W11" s="6"/>
      <c r="X11" s="6"/>
      <c r="Y11" s="6"/>
      <c r="Z11" s="6"/>
      <c r="AA11" s="6"/>
      <c r="AB11" s="6"/>
      <c r="AC11" s="6"/>
      <c r="AD11" s="6"/>
      <c r="AE11" s="10"/>
    </row>
    <row r="12" spans="1:31" ht="18.600000000000001" customHeight="1">
      <c r="A12" s="5"/>
      <c r="B12" s="349" t="s">
        <v>208</v>
      </c>
      <c r="C12" s="349"/>
      <c r="D12" s="349"/>
      <c r="E12" s="349"/>
      <c r="F12" s="349"/>
      <c r="G12" s="349"/>
      <c r="H12" s="349"/>
      <c r="I12" s="349"/>
      <c r="J12" s="349"/>
      <c r="K12" s="349"/>
      <c r="L12" s="6"/>
      <c r="M12" s="6"/>
      <c r="N12" s="6"/>
      <c r="O12" s="6"/>
      <c r="P12" s="6"/>
      <c r="Q12" s="6"/>
      <c r="R12" s="6"/>
      <c r="S12" s="6"/>
      <c r="T12" s="6"/>
      <c r="U12" s="6"/>
      <c r="V12" s="6"/>
      <c r="W12" s="6"/>
      <c r="X12" s="6"/>
      <c r="Y12" s="6"/>
      <c r="Z12" s="6"/>
      <c r="AA12" s="6"/>
      <c r="AB12" s="6"/>
      <c r="AC12" s="6"/>
      <c r="AD12" s="6"/>
      <c r="AE12" s="10"/>
    </row>
    <row r="13" spans="1:31" ht="13.7" customHeight="1">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10"/>
    </row>
    <row r="14" spans="1:31" ht="18" customHeight="1">
      <c r="A14" s="5"/>
      <c r="B14" s="396" t="s">
        <v>85</v>
      </c>
      <c r="C14" s="386"/>
      <c r="D14" s="386"/>
      <c r="E14" s="386"/>
      <c r="F14" s="386"/>
      <c r="G14" s="386"/>
      <c r="H14" s="386"/>
      <c r="I14" s="386"/>
      <c r="J14" s="386"/>
      <c r="K14" s="386"/>
      <c r="L14" s="386"/>
      <c r="M14" s="6"/>
      <c r="N14" s="6"/>
      <c r="O14" s="6"/>
      <c r="P14" s="6"/>
      <c r="Q14" s="6"/>
      <c r="R14" s="6"/>
      <c r="S14" s="6"/>
      <c r="T14" s="6"/>
      <c r="U14" s="6"/>
      <c r="V14" s="6"/>
      <c r="W14" s="6"/>
      <c r="X14" s="6"/>
      <c r="Y14" s="6"/>
      <c r="Z14" s="6"/>
      <c r="AA14" s="6"/>
      <c r="AB14" s="6"/>
      <c r="AC14" s="6"/>
      <c r="AD14" s="6"/>
      <c r="AE14" s="10"/>
    </row>
    <row r="15" spans="1:31" ht="13.5" customHeight="1">
      <c r="A15" s="5"/>
      <c r="B15" s="124"/>
      <c r="C15" s="186"/>
      <c r="D15" s="186"/>
      <c r="E15" s="186"/>
      <c r="F15" s="186"/>
      <c r="G15" s="186"/>
      <c r="H15" s="186"/>
      <c r="I15" s="186"/>
      <c r="J15" s="186"/>
      <c r="K15" s="220"/>
      <c r="L15" s="153"/>
      <c r="M15" s="6"/>
      <c r="N15" s="6"/>
      <c r="O15" s="6"/>
      <c r="P15" s="6"/>
      <c r="Q15" s="6"/>
      <c r="R15" s="6"/>
      <c r="S15" s="6"/>
      <c r="T15" s="6"/>
      <c r="U15" s="6"/>
      <c r="V15" s="6"/>
      <c r="W15" s="6"/>
      <c r="X15" s="6"/>
      <c r="Y15" s="6"/>
      <c r="Z15" s="6"/>
      <c r="AA15" s="6"/>
      <c r="AB15" s="6"/>
      <c r="AC15" s="6"/>
      <c r="AD15" s="6"/>
      <c r="AE15" s="10"/>
    </row>
    <row r="16" spans="1:31" ht="32.25" customHeight="1">
      <c r="A16" s="5"/>
      <c r="B16" s="187" t="s">
        <v>62</v>
      </c>
      <c r="C16" s="187" t="s">
        <v>21</v>
      </c>
      <c r="D16" s="188" t="s">
        <v>74</v>
      </c>
      <c r="E16" s="188" t="s">
        <v>75</v>
      </c>
      <c r="F16" s="188" t="s">
        <v>76</v>
      </c>
      <c r="G16" s="187" t="s">
        <v>77</v>
      </c>
      <c r="H16" s="188" t="s">
        <v>78</v>
      </c>
      <c r="I16" s="188" t="s">
        <v>79</v>
      </c>
      <c r="J16" s="188" t="s">
        <v>80</v>
      </c>
      <c r="K16" s="153"/>
      <c r="L16" s="6"/>
      <c r="M16" s="6"/>
      <c r="N16" s="6"/>
      <c r="O16" s="6"/>
      <c r="P16" s="6"/>
      <c r="Q16" s="6"/>
      <c r="R16" s="6"/>
      <c r="S16" s="6"/>
      <c r="T16" s="6"/>
      <c r="U16" s="6"/>
      <c r="V16" s="6"/>
      <c r="W16" s="6"/>
      <c r="X16" s="6"/>
      <c r="Y16" s="6"/>
      <c r="Z16" s="6"/>
      <c r="AA16" s="6"/>
      <c r="AB16" s="6"/>
      <c r="AC16" s="6"/>
      <c r="AD16" s="6"/>
      <c r="AE16" s="10"/>
    </row>
    <row r="17" spans="1:31" ht="8.1" customHeight="1">
      <c r="A17" s="5"/>
      <c r="B17" s="189"/>
      <c r="C17" s="189"/>
      <c r="D17" s="190"/>
      <c r="E17" s="189"/>
      <c r="F17" s="189"/>
      <c r="G17" s="189"/>
      <c r="H17" s="189"/>
      <c r="I17" s="189"/>
      <c r="J17" s="189"/>
      <c r="K17" s="153"/>
      <c r="L17" s="6"/>
      <c r="M17" s="6"/>
      <c r="N17" s="6"/>
      <c r="O17" s="6"/>
      <c r="P17" s="6"/>
      <c r="Q17" s="6"/>
      <c r="R17" s="6"/>
      <c r="S17" s="6"/>
      <c r="T17" s="6"/>
      <c r="U17" s="6"/>
      <c r="V17" s="6"/>
      <c r="W17" s="6"/>
      <c r="X17" s="6"/>
      <c r="Y17" s="6"/>
      <c r="Z17" s="6"/>
      <c r="AA17" s="6"/>
      <c r="AB17" s="6"/>
      <c r="AC17" s="6"/>
      <c r="AD17" s="6"/>
      <c r="AE17" s="10"/>
    </row>
    <row r="18" spans="1:31" ht="13.5" customHeight="1">
      <c r="A18" s="5"/>
      <c r="B18" s="390" t="s">
        <v>86</v>
      </c>
      <c r="C18" s="391"/>
      <c r="D18" s="391"/>
      <c r="E18" s="391"/>
      <c r="F18" s="391"/>
      <c r="G18" s="391"/>
      <c r="H18" s="391"/>
      <c r="I18" s="391"/>
      <c r="J18" s="391"/>
      <c r="K18" s="153"/>
      <c r="L18" s="6"/>
      <c r="M18" s="6"/>
      <c r="N18" s="6"/>
      <c r="O18" s="6"/>
      <c r="P18" s="6"/>
      <c r="Q18" s="6"/>
      <c r="R18" s="6"/>
      <c r="S18" s="6"/>
      <c r="T18" s="6"/>
      <c r="U18" s="6"/>
      <c r="V18" s="6"/>
      <c r="W18" s="6"/>
      <c r="X18" s="6"/>
      <c r="Y18" s="6"/>
      <c r="Z18" s="6"/>
      <c r="AA18" s="6"/>
      <c r="AB18" s="6"/>
      <c r="AC18" s="6"/>
      <c r="AD18" s="6"/>
      <c r="AE18" s="10"/>
    </row>
    <row r="19" spans="1:31" ht="13.5" customHeight="1">
      <c r="A19" s="5"/>
      <c r="B19" s="201">
        <v>1</v>
      </c>
      <c r="C19" s="201">
        <v>10</v>
      </c>
      <c r="D19" s="202"/>
      <c r="E19" s="203">
        <f>C19/C$23</f>
        <v>8.1967213114754092E-2</v>
      </c>
      <c r="F19" s="203">
        <f>E19*4</f>
        <v>0.32786885245901637</v>
      </c>
      <c r="G19" s="203">
        <f>LN(F19)</f>
        <v>-1.1151415906193203</v>
      </c>
      <c r="H19" s="203">
        <f>E19*G19</f>
        <v>-9.1405048411419693E-2</v>
      </c>
      <c r="I19" s="203"/>
      <c r="J19" s="203"/>
      <c r="K19" s="153"/>
      <c r="L19" s="6"/>
      <c r="M19" s="6"/>
      <c r="N19" s="6"/>
      <c r="O19" s="6"/>
      <c r="P19" s="6"/>
      <c r="Q19" s="6"/>
      <c r="R19" s="6"/>
      <c r="S19" s="6"/>
      <c r="T19" s="6"/>
      <c r="U19" s="6"/>
      <c r="V19" s="6"/>
      <c r="W19" s="6"/>
      <c r="X19" s="6"/>
      <c r="Y19" s="6"/>
      <c r="Z19" s="6"/>
      <c r="AA19" s="6"/>
      <c r="AB19" s="6"/>
      <c r="AC19" s="6"/>
      <c r="AD19" s="6"/>
      <c r="AE19" s="10"/>
    </row>
    <row r="20" spans="1:31" ht="13.5" customHeight="1">
      <c r="A20" s="5"/>
      <c r="B20" s="60">
        <v>2</v>
      </c>
      <c r="C20" s="60">
        <v>13</v>
      </c>
      <c r="D20" s="193"/>
      <c r="E20" s="132">
        <f>C20/C$23</f>
        <v>0.10655737704918032</v>
      </c>
      <c r="F20" s="132">
        <f>E20*4</f>
        <v>0.42622950819672129</v>
      </c>
      <c r="G20" s="132">
        <f>LN(F20)</f>
        <v>-0.85277732615182922</v>
      </c>
      <c r="H20" s="132">
        <f>E20*G20</f>
        <v>-9.0869715081752289E-2</v>
      </c>
      <c r="I20" s="132"/>
      <c r="J20" s="132"/>
      <c r="K20" s="153"/>
      <c r="L20" s="6"/>
      <c r="M20" s="6"/>
      <c r="N20" s="6"/>
      <c r="O20" s="6"/>
      <c r="P20" s="6"/>
      <c r="Q20" s="6"/>
      <c r="R20" s="6"/>
      <c r="S20" s="6"/>
      <c r="T20" s="6"/>
      <c r="U20" s="6"/>
      <c r="V20" s="6"/>
      <c r="W20" s="6"/>
      <c r="X20" s="6"/>
      <c r="Y20" s="6"/>
      <c r="Z20" s="6"/>
      <c r="AA20" s="6"/>
      <c r="AB20" s="6"/>
      <c r="AC20" s="6"/>
      <c r="AD20" s="6"/>
      <c r="AE20" s="10"/>
    </row>
    <row r="21" spans="1:31" ht="13.5" customHeight="1">
      <c r="A21" s="5"/>
      <c r="B21" s="62">
        <v>5</v>
      </c>
      <c r="C21" s="62">
        <v>46</v>
      </c>
      <c r="D21" s="192"/>
      <c r="E21" s="135">
        <f>C21/C$23</f>
        <v>0.37704918032786883</v>
      </c>
      <c r="F21" s="135">
        <f>E21*4</f>
        <v>1.5081967213114753</v>
      </c>
      <c r="G21" s="135">
        <f>LN(F21)</f>
        <v>0.410914712875729</v>
      </c>
      <c r="H21" s="135">
        <f>E21*G21</f>
        <v>0.15493505567445517</v>
      </c>
      <c r="I21" s="135"/>
      <c r="J21" s="135"/>
      <c r="K21" s="153"/>
      <c r="L21" s="6"/>
      <c r="M21" s="6"/>
      <c r="N21" s="6"/>
      <c r="O21" s="6"/>
      <c r="P21" s="6"/>
      <c r="Q21" s="6"/>
      <c r="R21" s="6"/>
      <c r="S21" s="6"/>
      <c r="T21" s="6"/>
      <c r="U21" s="6"/>
      <c r="V21" s="6"/>
      <c r="W21" s="6"/>
      <c r="X21" s="6"/>
      <c r="Y21" s="6"/>
      <c r="Z21" s="6"/>
      <c r="AA21" s="6"/>
      <c r="AB21" s="6"/>
      <c r="AC21" s="6"/>
      <c r="AD21" s="6"/>
      <c r="AE21" s="10"/>
    </row>
    <row r="22" spans="1:31" ht="13.5" customHeight="1">
      <c r="A22" s="5"/>
      <c r="B22" s="64">
        <v>6</v>
      </c>
      <c r="C22" s="64">
        <v>53</v>
      </c>
      <c r="D22" s="194"/>
      <c r="E22" s="138">
        <f>C22/C$23</f>
        <v>0.4344262295081967</v>
      </c>
      <c r="F22" s="138">
        <f>E22*4</f>
        <v>1.7377049180327868</v>
      </c>
      <c r="G22" s="138">
        <f>LN(F22)</f>
        <v>0.5525652299387559</v>
      </c>
      <c r="H22" s="138">
        <f>E22*G22</f>
        <v>0.24004882939962346</v>
      </c>
      <c r="I22" s="138"/>
      <c r="J22" s="138"/>
      <c r="K22" s="153"/>
      <c r="L22" s="6"/>
      <c r="M22" s="6"/>
      <c r="N22" s="6"/>
      <c r="O22" s="6"/>
      <c r="P22" s="6"/>
      <c r="Q22" s="6"/>
      <c r="R22" s="6"/>
      <c r="S22" s="6"/>
      <c r="T22" s="6"/>
      <c r="U22" s="6"/>
      <c r="V22" s="6"/>
      <c r="W22" s="6"/>
      <c r="X22" s="6"/>
      <c r="Y22" s="6"/>
      <c r="Z22" s="6"/>
      <c r="AA22" s="6"/>
      <c r="AB22" s="6"/>
      <c r="AC22" s="6"/>
      <c r="AD22" s="6"/>
      <c r="AE22" s="10"/>
    </row>
    <row r="23" spans="1:31" ht="13.5" customHeight="1">
      <c r="A23" s="5"/>
      <c r="B23" s="66" t="s">
        <v>81</v>
      </c>
      <c r="C23" s="67">
        <f>SUM(C19:C22)</f>
        <v>122</v>
      </c>
      <c r="D23" s="221">
        <f>C23/C31</f>
        <v>0.63874345549738221</v>
      </c>
      <c r="E23" s="141">
        <f>C23/C$23</f>
        <v>1</v>
      </c>
      <c r="F23" s="141"/>
      <c r="G23" s="141"/>
      <c r="H23" s="141">
        <f>SUM(H19:H22)</f>
        <v>0.21270912158090666</v>
      </c>
      <c r="I23" s="196">
        <f>D23*H23</f>
        <v>0.13586655933440112</v>
      </c>
      <c r="J23" s="196">
        <f>D23*LN(D23*8/4)</f>
        <v>0.1564249490266062</v>
      </c>
      <c r="K23" s="153"/>
      <c r="L23" s="6"/>
      <c r="M23" s="6"/>
      <c r="N23" s="6"/>
      <c r="O23" s="6"/>
      <c r="P23" s="6"/>
      <c r="Q23" s="6"/>
      <c r="R23" s="6"/>
      <c r="S23" s="6"/>
      <c r="T23" s="6"/>
      <c r="U23" s="6"/>
      <c r="V23" s="6"/>
      <c r="W23" s="6"/>
      <c r="X23" s="6"/>
      <c r="Y23" s="6"/>
      <c r="Z23" s="6"/>
      <c r="AA23" s="6"/>
      <c r="AB23" s="6"/>
      <c r="AC23" s="6"/>
      <c r="AD23" s="6"/>
      <c r="AE23" s="10"/>
    </row>
    <row r="24" spans="1:31" ht="13.5" customHeight="1">
      <c r="A24" s="5"/>
      <c r="B24" s="197"/>
      <c r="C24" s="197"/>
      <c r="D24" s="198"/>
      <c r="E24" s="199"/>
      <c r="F24" s="199"/>
      <c r="G24" s="199"/>
      <c r="H24" s="199"/>
      <c r="I24" s="200"/>
      <c r="J24" s="200"/>
      <c r="K24" s="153"/>
      <c r="L24" s="6"/>
      <c r="M24" s="6"/>
      <c r="N24" s="6"/>
      <c r="O24" s="6"/>
      <c r="P24" s="6"/>
      <c r="Q24" s="6"/>
      <c r="R24" s="6"/>
      <c r="S24" s="6"/>
      <c r="T24" s="6"/>
      <c r="U24" s="6"/>
      <c r="V24" s="6"/>
      <c r="W24" s="6"/>
      <c r="X24" s="6"/>
      <c r="Y24" s="6"/>
      <c r="Z24" s="6"/>
      <c r="AA24" s="6"/>
      <c r="AB24" s="6"/>
      <c r="AC24" s="6"/>
      <c r="AD24" s="6"/>
      <c r="AE24" s="10"/>
    </row>
    <row r="25" spans="1:31" ht="13.5" customHeight="1">
      <c r="A25" s="5"/>
      <c r="B25" s="390" t="s">
        <v>87</v>
      </c>
      <c r="C25" s="391"/>
      <c r="D25" s="391"/>
      <c r="E25" s="391"/>
      <c r="F25" s="391"/>
      <c r="G25" s="391"/>
      <c r="H25" s="391"/>
      <c r="I25" s="391"/>
      <c r="J25" s="391"/>
      <c r="K25" s="153"/>
      <c r="L25" s="6"/>
      <c r="M25" s="6"/>
      <c r="N25" s="6"/>
      <c r="O25" s="6"/>
      <c r="P25" s="6"/>
      <c r="Q25" s="6"/>
      <c r="R25" s="6"/>
      <c r="S25" s="6"/>
      <c r="T25" s="6"/>
      <c r="U25" s="6"/>
      <c r="V25" s="6"/>
      <c r="W25" s="6"/>
      <c r="X25" s="6"/>
      <c r="Y25" s="6"/>
      <c r="Z25" s="6"/>
      <c r="AA25" s="6"/>
      <c r="AB25" s="6"/>
      <c r="AC25" s="6"/>
      <c r="AD25" s="6"/>
      <c r="AE25" s="10"/>
    </row>
    <row r="26" spans="1:31" ht="13.5" customHeight="1">
      <c r="A26" s="5"/>
      <c r="B26" s="201">
        <v>3</v>
      </c>
      <c r="C26" s="201">
        <v>8</v>
      </c>
      <c r="D26" s="202"/>
      <c r="E26" s="203">
        <f>C26/C$30</f>
        <v>0.11594202898550725</v>
      </c>
      <c r="F26" s="203">
        <f>E26*4</f>
        <v>0.46376811594202899</v>
      </c>
      <c r="G26" s="203">
        <f>LN(F26)</f>
        <v>-0.7683706017975328</v>
      </c>
      <c r="H26" s="203">
        <f>E26*G26</f>
        <v>-8.9086446585221191E-2</v>
      </c>
      <c r="I26" s="204"/>
      <c r="J26" s="204"/>
      <c r="K26" s="153"/>
      <c r="L26" s="6"/>
      <c r="M26" s="6"/>
      <c r="N26" s="6"/>
      <c r="O26" s="6"/>
      <c r="P26" s="6"/>
      <c r="Q26" s="6"/>
      <c r="R26" s="6"/>
      <c r="S26" s="6"/>
      <c r="T26" s="6"/>
      <c r="U26" s="6"/>
      <c r="V26" s="6"/>
      <c r="W26" s="6"/>
      <c r="X26" s="6"/>
      <c r="Y26" s="6"/>
      <c r="Z26" s="6"/>
      <c r="AA26" s="6"/>
      <c r="AB26" s="6"/>
      <c r="AC26" s="6"/>
      <c r="AD26" s="6"/>
      <c r="AE26" s="10"/>
    </row>
    <row r="27" spans="1:31" ht="13.5" customHeight="1">
      <c r="A27" s="5"/>
      <c r="B27" s="60">
        <v>4</v>
      </c>
      <c r="C27" s="60">
        <v>9</v>
      </c>
      <c r="D27" s="193"/>
      <c r="E27" s="132">
        <f>C27/C$30</f>
        <v>0.13043478260869565</v>
      </c>
      <c r="F27" s="132">
        <f>E27*4</f>
        <v>0.52173913043478259</v>
      </c>
      <c r="G27" s="132">
        <f>LN(F27)</f>
        <v>-0.65058756614114943</v>
      </c>
      <c r="H27" s="132">
        <f>E27*G27</f>
        <v>-8.4859247757541223E-2</v>
      </c>
      <c r="I27" s="205"/>
      <c r="J27" s="205"/>
      <c r="K27" s="153"/>
      <c r="L27" s="6"/>
      <c r="M27" s="6"/>
      <c r="N27" s="6"/>
      <c r="O27" s="6"/>
      <c r="P27" s="6"/>
      <c r="Q27" s="6"/>
      <c r="R27" s="6"/>
      <c r="S27" s="6"/>
      <c r="T27" s="6"/>
      <c r="U27" s="6"/>
      <c r="V27" s="6"/>
      <c r="W27" s="6"/>
      <c r="X27" s="6"/>
      <c r="Y27" s="6"/>
      <c r="Z27" s="6"/>
      <c r="AA27" s="6"/>
      <c r="AB27" s="6"/>
      <c r="AC27" s="6"/>
      <c r="AD27" s="6"/>
      <c r="AE27" s="10"/>
    </row>
    <row r="28" spans="1:31" ht="13.5" customHeight="1">
      <c r="A28" s="5"/>
      <c r="B28" s="62">
        <v>7</v>
      </c>
      <c r="C28" s="62">
        <v>34</v>
      </c>
      <c r="D28" s="192"/>
      <c r="E28" s="135">
        <f>C28/C$30</f>
        <v>0.49275362318840582</v>
      </c>
      <c r="F28" s="135">
        <f>E28*4</f>
        <v>1.9710144927536233</v>
      </c>
      <c r="G28" s="135">
        <f>LN(F28)</f>
        <v>0.67854838113879268</v>
      </c>
      <c r="H28" s="135">
        <f>E28*G28</f>
        <v>0.33435717331476744</v>
      </c>
      <c r="I28" s="206"/>
      <c r="J28" s="206"/>
      <c r="K28" s="153"/>
      <c r="L28" s="6"/>
      <c r="M28" s="6"/>
      <c r="N28" s="6"/>
      <c r="O28" s="6"/>
      <c r="P28" s="6"/>
      <c r="Q28" s="6"/>
      <c r="R28" s="6"/>
      <c r="S28" s="6"/>
      <c r="T28" s="6"/>
      <c r="U28" s="6"/>
      <c r="V28" s="6"/>
      <c r="W28" s="6"/>
      <c r="X28" s="6"/>
      <c r="Y28" s="6"/>
      <c r="Z28" s="6"/>
      <c r="AA28" s="6"/>
      <c r="AB28" s="6"/>
      <c r="AC28" s="6"/>
      <c r="AD28" s="6"/>
      <c r="AE28" s="10"/>
    </row>
    <row r="29" spans="1:31" ht="13.5" customHeight="1">
      <c r="A29" s="5"/>
      <c r="B29" s="64">
        <v>8</v>
      </c>
      <c r="C29" s="64">
        <v>18</v>
      </c>
      <c r="D29" s="194"/>
      <c r="E29" s="138">
        <f>C29/C$30</f>
        <v>0.2608695652173913</v>
      </c>
      <c r="F29" s="138">
        <f>E29*4</f>
        <v>1.0434782608695652</v>
      </c>
      <c r="G29" s="138">
        <f>LN(F29)</f>
        <v>4.2559614418795903E-2</v>
      </c>
      <c r="H29" s="138">
        <f>E29*G29</f>
        <v>1.1102508109251105E-2</v>
      </c>
      <c r="I29" s="207"/>
      <c r="J29" s="207"/>
      <c r="K29" s="153"/>
      <c r="L29" s="6"/>
      <c r="M29" s="6"/>
      <c r="N29" s="6"/>
      <c r="O29" s="6"/>
      <c r="P29" s="6"/>
      <c r="Q29" s="6"/>
      <c r="R29" s="6"/>
      <c r="S29" s="6"/>
      <c r="T29" s="6"/>
      <c r="U29" s="6"/>
      <c r="V29" s="6"/>
      <c r="W29" s="6"/>
      <c r="X29" s="6"/>
      <c r="Y29" s="6"/>
      <c r="Z29" s="6"/>
      <c r="AA29" s="6"/>
      <c r="AB29" s="6"/>
      <c r="AC29" s="6"/>
      <c r="AD29" s="6"/>
      <c r="AE29" s="10"/>
    </row>
    <row r="30" spans="1:31" ht="13.5" customHeight="1">
      <c r="A30" s="5"/>
      <c r="B30" s="66" t="s">
        <v>81</v>
      </c>
      <c r="C30" s="67">
        <f>SUM(C26:C29)</f>
        <v>69</v>
      </c>
      <c r="D30" s="221">
        <f>C30/C31</f>
        <v>0.36125654450261779</v>
      </c>
      <c r="E30" s="141">
        <f>SUM(E26:E29)</f>
        <v>1</v>
      </c>
      <c r="F30" s="140"/>
      <c r="G30" s="140"/>
      <c r="H30" s="141">
        <f>SUM(H26:H29)</f>
        <v>0.17151398708125615</v>
      </c>
      <c r="I30" s="196">
        <f>D30*H30</f>
        <v>6.1960550306841222E-2</v>
      </c>
      <c r="J30" s="196">
        <f>D30*LN(D30*8/4)</f>
        <v>-0.11741550921136303</v>
      </c>
      <c r="K30" s="153"/>
      <c r="L30" s="6"/>
      <c r="M30" s="6"/>
      <c r="N30" s="6"/>
      <c r="O30" s="6"/>
      <c r="P30" s="6"/>
      <c r="Q30" s="6"/>
      <c r="R30" s="6"/>
      <c r="S30" s="6"/>
      <c r="T30" s="6"/>
      <c r="U30" s="6"/>
      <c r="V30" s="6"/>
      <c r="W30" s="6"/>
      <c r="X30" s="6"/>
      <c r="Y30" s="6"/>
      <c r="Z30" s="6"/>
      <c r="AA30" s="6"/>
      <c r="AB30" s="6"/>
      <c r="AC30" s="6"/>
      <c r="AD30" s="6"/>
      <c r="AE30" s="10"/>
    </row>
    <row r="31" spans="1:31" ht="13.5" customHeight="1">
      <c r="A31" s="5"/>
      <c r="B31" s="208" t="s">
        <v>22</v>
      </c>
      <c r="C31" s="209">
        <f>C23+C30</f>
        <v>191</v>
      </c>
      <c r="D31" s="210"/>
      <c r="E31" s="211"/>
      <c r="F31" s="211"/>
      <c r="G31" s="211"/>
      <c r="H31" s="211"/>
      <c r="I31" s="212">
        <f>I30+I23</f>
        <v>0.19782710964124234</v>
      </c>
      <c r="J31" s="212">
        <f>J30+J23</f>
        <v>3.9009439815243172E-2</v>
      </c>
      <c r="K31" s="153"/>
      <c r="L31" s="6"/>
      <c r="M31" s="6"/>
      <c r="N31" s="6"/>
      <c r="O31" s="6"/>
      <c r="P31" s="6"/>
      <c r="Q31" s="6"/>
      <c r="R31" s="6"/>
      <c r="S31" s="6"/>
      <c r="T31" s="6"/>
      <c r="U31" s="6"/>
      <c r="V31" s="6"/>
      <c r="W31" s="6"/>
      <c r="X31" s="6"/>
      <c r="Y31" s="6"/>
      <c r="Z31" s="6"/>
      <c r="AA31" s="6"/>
      <c r="AB31" s="6"/>
      <c r="AC31" s="6"/>
      <c r="AD31" s="6"/>
      <c r="AE31" s="10"/>
    </row>
    <row r="32" spans="1:31" ht="8.1" customHeight="1">
      <c r="A32" s="5"/>
      <c r="B32" s="189"/>
      <c r="C32" s="189"/>
      <c r="D32" s="190"/>
      <c r="E32" s="189"/>
      <c r="F32" s="189"/>
      <c r="G32" s="189"/>
      <c r="H32" s="189"/>
      <c r="I32" s="222"/>
      <c r="J32" s="222"/>
      <c r="K32" s="153"/>
      <c r="L32" s="6"/>
      <c r="M32" s="6"/>
      <c r="N32" s="6"/>
      <c r="O32" s="6"/>
      <c r="P32" s="6"/>
      <c r="Q32" s="6"/>
      <c r="R32" s="6"/>
      <c r="S32" s="6"/>
      <c r="T32" s="6"/>
      <c r="U32" s="6"/>
      <c r="V32" s="6"/>
      <c r="W32" s="6"/>
      <c r="X32" s="6"/>
      <c r="Y32" s="6"/>
      <c r="Z32" s="6"/>
      <c r="AA32" s="6"/>
      <c r="AB32" s="6"/>
      <c r="AC32" s="6"/>
      <c r="AD32" s="6"/>
      <c r="AE32" s="10"/>
    </row>
    <row r="33" spans="1:31" ht="13.5" customHeight="1">
      <c r="A33" s="5"/>
      <c r="B33" s="215" t="s">
        <v>82</v>
      </c>
      <c r="C33" s="216"/>
      <c r="D33" s="216"/>
      <c r="E33" s="216"/>
      <c r="F33" s="216"/>
      <c r="G33" s="216"/>
      <c r="H33" s="216"/>
      <c r="I33" s="216"/>
      <c r="J33" s="217">
        <f>I31+J31</f>
        <v>0.23683654945648552</v>
      </c>
      <c r="K33" s="153"/>
      <c r="L33" s="6"/>
      <c r="M33" s="6"/>
      <c r="N33" s="6"/>
      <c r="O33" s="6"/>
      <c r="P33" s="6"/>
      <c r="Q33" s="6"/>
      <c r="R33" s="6"/>
      <c r="S33" s="6"/>
      <c r="T33" s="6"/>
      <c r="U33" s="6"/>
      <c r="V33" s="6"/>
      <c r="W33" s="6"/>
      <c r="X33" s="6"/>
      <c r="Y33" s="6"/>
      <c r="Z33" s="6"/>
      <c r="AA33" s="6"/>
      <c r="AB33" s="6"/>
      <c r="AC33" s="6"/>
      <c r="AD33" s="6"/>
      <c r="AE33" s="10"/>
    </row>
    <row r="34" spans="1:31" ht="18" customHeight="1">
      <c r="A34" s="5"/>
      <c r="B34" s="218"/>
      <c r="C34" s="143"/>
      <c r="D34" s="143"/>
      <c r="E34" s="143"/>
      <c r="F34" s="143"/>
      <c r="G34" s="143"/>
      <c r="H34" s="143"/>
      <c r="I34" s="219"/>
      <c r="J34" s="219"/>
      <c r="K34" s="6"/>
      <c r="L34" s="6"/>
      <c r="M34" s="6"/>
      <c r="N34" s="6"/>
      <c r="O34" s="6"/>
      <c r="P34" s="6"/>
      <c r="Q34" s="6"/>
      <c r="R34" s="6"/>
      <c r="S34" s="6"/>
      <c r="T34" s="6"/>
      <c r="U34" s="6"/>
      <c r="V34" s="6"/>
      <c r="W34" s="6"/>
      <c r="X34" s="6"/>
      <c r="Y34" s="6"/>
      <c r="Z34" s="6"/>
      <c r="AA34" s="6"/>
      <c r="AB34" s="6"/>
      <c r="AC34" s="6"/>
      <c r="AD34" s="6"/>
      <c r="AE34" s="10"/>
    </row>
    <row r="35" spans="1:31" ht="13.7" customHeight="1">
      <c r="A35" s="5"/>
      <c r="B35" s="395" t="s">
        <v>88</v>
      </c>
      <c r="C35" s="394"/>
      <c r="D35" s="394"/>
      <c r="E35" s="394"/>
      <c r="F35" s="394"/>
      <c r="G35" s="394"/>
      <c r="H35" s="394"/>
      <c r="I35" s="394"/>
      <c r="J35" s="394"/>
      <c r="K35" s="394"/>
      <c r="L35" s="6"/>
      <c r="M35" s="6"/>
      <c r="N35" s="6"/>
      <c r="O35" s="6"/>
      <c r="P35" s="6"/>
      <c r="Q35" s="6"/>
      <c r="R35" s="6"/>
      <c r="S35" s="6"/>
      <c r="T35" s="6"/>
      <c r="U35" s="6"/>
      <c r="V35" s="6"/>
      <c r="W35" s="6"/>
      <c r="X35" s="6"/>
      <c r="Y35" s="6"/>
      <c r="Z35" s="6"/>
      <c r="AA35" s="6"/>
      <c r="AB35" s="6"/>
      <c r="AC35" s="6"/>
      <c r="AD35" s="6"/>
      <c r="AE35" s="10"/>
    </row>
    <row r="36" spans="1:31" ht="13.7" customHeight="1">
      <c r="A36" s="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10"/>
    </row>
    <row r="37" spans="1:31" ht="17.45" customHeight="1">
      <c r="A37" s="5"/>
      <c r="B37" s="349" t="s">
        <v>12</v>
      </c>
      <c r="C37" s="349"/>
      <c r="D37" s="349"/>
      <c r="E37" s="349"/>
      <c r="F37" s="349"/>
      <c r="G37" s="368" t="s">
        <v>13</v>
      </c>
      <c r="H37" s="368"/>
      <c r="I37" s="368"/>
      <c r="J37" s="368"/>
      <c r="K37" s="368"/>
      <c r="L37" s="6"/>
      <c r="M37" s="6"/>
      <c r="N37" s="6"/>
      <c r="O37" s="6"/>
      <c r="P37" s="6"/>
      <c r="Q37" s="6"/>
      <c r="R37" s="6"/>
      <c r="S37" s="6"/>
      <c r="T37" s="6"/>
      <c r="U37" s="6"/>
      <c r="V37" s="6"/>
      <c r="W37" s="6"/>
      <c r="X37" s="6"/>
      <c r="Y37" s="6"/>
      <c r="Z37" s="6"/>
      <c r="AA37" s="6"/>
      <c r="AB37" s="6"/>
      <c r="AC37" s="6"/>
      <c r="AD37" s="6"/>
      <c r="AE37" s="10"/>
    </row>
    <row r="38" spans="1:31" ht="13.7" customHeight="1">
      <c r="A38" s="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10"/>
    </row>
    <row r="39" spans="1:31" ht="13.7" customHeight="1">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10"/>
    </row>
    <row r="40" spans="1:31" ht="13.7" customHeight="1">
      <c r="A40" s="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10"/>
    </row>
    <row r="41" spans="1:31" ht="13.7" customHeight="1">
      <c r="A41" s="5"/>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10"/>
    </row>
    <row r="42" spans="1:31" ht="13.7" customHeight="1">
      <c r="A42" s="5"/>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10"/>
    </row>
    <row r="43" spans="1:31" ht="13.7" customHeight="1">
      <c r="A43" s="5"/>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10"/>
    </row>
    <row r="44" spans="1:31" ht="13.7" customHeight="1">
      <c r="A44" s="5"/>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10"/>
    </row>
    <row r="45" spans="1:31" ht="13.7" customHeight="1">
      <c r="A45" s="5"/>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10"/>
    </row>
    <row r="46" spans="1:31" ht="13.7" customHeight="1">
      <c r="A46" s="5"/>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10"/>
    </row>
    <row r="47" spans="1:31" ht="13.7" customHeight="1">
      <c r="A47" s="5"/>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10"/>
    </row>
    <row r="48" spans="1:31" ht="13.7" customHeight="1">
      <c r="A48" s="5"/>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10"/>
    </row>
    <row r="49" spans="1:31" ht="13.7" customHeight="1">
      <c r="A49" s="5"/>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10"/>
    </row>
    <row r="50" spans="1:31" ht="13.7" customHeight="1">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10"/>
    </row>
    <row r="51" spans="1:31" ht="13.7" customHeight="1">
      <c r="A51" s="5"/>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10"/>
    </row>
    <row r="52" spans="1:31" ht="13.7" customHeight="1">
      <c r="A52" s="5"/>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10"/>
    </row>
    <row r="53" spans="1:31" ht="13.7" customHeight="1">
      <c r="A53" s="5"/>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10"/>
    </row>
    <row r="54" spans="1:31" ht="13.7" customHeight="1">
      <c r="A54" s="5"/>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10"/>
    </row>
    <row r="55" spans="1:31" ht="13.7" customHeight="1">
      <c r="A55" s="5"/>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10"/>
    </row>
    <row r="56" spans="1:31" ht="13.7" customHeight="1">
      <c r="A56" s="5"/>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10"/>
    </row>
    <row r="57" spans="1:31" ht="12" customHeight="1">
      <c r="A57" s="35"/>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7"/>
    </row>
  </sheetData>
  <mergeCells count="11">
    <mergeCell ref="B14:L14"/>
    <mergeCell ref="F2:K2"/>
    <mergeCell ref="B6:F6"/>
    <mergeCell ref="C8:K10"/>
    <mergeCell ref="G6:K6"/>
    <mergeCell ref="B12:K12"/>
    <mergeCell ref="B37:F37"/>
    <mergeCell ref="G37:K37"/>
    <mergeCell ref="B25:J25"/>
    <mergeCell ref="B35:K35"/>
    <mergeCell ref="B18:J18"/>
  </mergeCells>
  <hyperlinks>
    <hyperlink ref="B4" location="Ejercicios!A1" display="Volver a ejercicios" xr:uid="{00000000-0004-0000-0800-000000000000}"/>
    <hyperlink ref="K4" location="Índice!A1" display="Volver al índice" xr:uid="{00000000-0004-0000-0800-000001000000}"/>
  </hyperlinks>
  <pageMargins left="0.7" right="0.7" top="0.75" bottom="0.75" header="0.3" footer="0.3"/>
  <pageSetup scale="75" orientation="portrait"/>
  <headerFooter>
    <oddFooter>&amp;C&amp;"Helvetica Neue,Regular"&amp;12&amp;K000000&amp;P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53"/>
  <sheetViews>
    <sheetView showGridLines="0" workbookViewId="0">
      <selection activeCell="B13" sqref="B13"/>
    </sheetView>
  </sheetViews>
  <sheetFormatPr baseColWidth="10" defaultColWidth="9.140625" defaultRowHeight="12.75" customHeight="1"/>
  <cols>
    <col min="1" max="1" width="9.140625" style="1" customWidth="1"/>
    <col min="2" max="2" width="8" style="1" customWidth="1"/>
    <col min="3" max="3" width="10.42578125" style="1" customWidth="1"/>
    <col min="4" max="7" width="9.140625" style="1" customWidth="1"/>
    <col min="8" max="8" width="10.85546875" style="1" customWidth="1"/>
    <col min="9" max="9" width="12" style="1" customWidth="1"/>
    <col min="10" max="10" width="10.140625" style="1" customWidth="1"/>
    <col min="11" max="11" width="10.42578125" style="340" customWidth="1"/>
    <col min="12" max="12" width="9.140625" style="340" customWidth="1"/>
    <col min="13" max="16384" width="9.140625" style="1"/>
  </cols>
  <sheetData>
    <row r="1" spans="1:11" ht="12.75" customHeight="1">
      <c r="A1" s="2"/>
      <c r="B1" s="3"/>
      <c r="C1" s="3"/>
      <c r="D1" s="3"/>
      <c r="E1" s="3"/>
      <c r="F1" s="3"/>
      <c r="G1" s="3"/>
      <c r="H1" s="3"/>
      <c r="I1" s="3"/>
      <c r="J1" s="3"/>
      <c r="K1" s="3"/>
    </row>
    <row r="2" spans="1:11" ht="12.75" customHeight="1">
      <c r="A2" s="5"/>
      <c r="B2" s="6"/>
      <c r="C2" s="6"/>
      <c r="D2" s="6"/>
      <c r="E2" s="6"/>
      <c r="F2" s="347" t="s">
        <v>1</v>
      </c>
      <c r="G2" s="348"/>
      <c r="H2" s="348"/>
      <c r="I2" s="348"/>
      <c r="J2" s="348"/>
      <c r="K2" s="406"/>
    </row>
    <row r="3" spans="1:11" ht="12.75" customHeight="1">
      <c r="A3" s="5"/>
      <c r="B3" s="6"/>
      <c r="C3" s="6"/>
      <c r="D3" s="6"/>
      <c r="E3" s="6"/>
      <c r="F3" s="6"/>
      <c r="G3" s="8"/>
      <c r="H3" s="8"/>
      <c r="I3" s="8"/>
      <c r="J3" s="8"/>
      <c r="K3" s="8"/>
    </row>
    <row r="4" spans="1:11" ht="12.75" customHeight="1">
      <c r="A4" s="5"/>
      <c r="B4" s="336" t="s">
        <v>205</v>
      </c>
      <c r="C4" s="6"/>
      <c r="D4" s="6"/>
      <c r="E4" s="6"/>
      <c r="F4" s="6"/>
      <c r="G4" s="8"/>
      <c r="H4" s="8"/>
      <c r="I4" s="8"/>
      <c r="J4" s="8"/>
      <c r="K4" s="330" t="s">
        <v>170</v>
      </c>
    </row>
    <row r="5" spans="1:11" ht="12.75" customHeight="1">
      <c r="A5" s="5"/>
      <c r="B5" s="122"/>
      <c r="C5" s="6"/>
      <c r="D5" s="6"/>
      <c r="E5" s="6"/>
      <c r="F5" s="8"/>
      <c r="G5" s="8"/>
      <c r="H5" s="8"/>
      <c r="I5" s="8"/>
      <c r="J5" s="41"/>
      <c r="K5" s="6"/>
    </row>
    <row r="6" spans="1:11" ht="18.75" customHeight="1">
      <c r="A6" s="5"/>
      <c r="B6" s="349" t="s">
        <v>41</v>
      </c>
      <c r="C6" s="349"/>
      <c r="D6" s="349"/>
      <c r="E6" s="349"/>
      <c r="F6" s="349"/>
      <c r="G6" s="368"/>
      <c r="H6" s="368"/>
      <c r="I6" s="368"/>
      <c r="J6" s="368"/>
      <c r="K6" s="368"/>
    </row>
    <row r="7" spans="1:11" ht="18.75" customHeight="1">
      <c r="A7" s="5"/>
      <c r="B7" s="147"/>
      <c r="C7" s="147"/>
      <c r="D7" s="147"/>
      <c r="E7" s="147"/>
      <c r="F7" s="147"/>
      <c r="G7" s="148"/>
      <c r="H7" s="148"/>
      <c r="I7" s="148"/>
      <c r="J7" s="148"/>
      <c r="K7" s="148"/>
    </row>
    <row r="8" spans="1:11" ht="12.75" customHeight="1">
      <c r="A8" s="5"/>
      <c r="B8" s="123">
        <v>4.7</v>
      </c>
      <c r="C8" s="354" t="s">
        <v>36</v>
      </c>
      <c r="D8" s="355"/>
      <c r="E8" s="355"/>
      <c r="F8" s="355"/>
      <c r="G8" s="355"/>
      <c r="H8" s="355"/>
      <c r="I8" s="355"/>
      <c r="J8" s="355"/>
      <c r="K8" s="355"/>
    </row>
    <row r="9" spans="1:11" ht="12.75" customHeight="1">
      <c r="A9" s="5"/>
      <c r="B9" s="178"/>
      <c r="C9" s="355"/>
      <c r="D9" s="355"/>
      <c r="E9" s="355"/>
      <c r="F9" s="355"/>
      <c r="G9" s="355"/>
      <c r="H9" s="355"/>
      <c r="I9" s="355"/>
      <c r="J9" s="355"/>
      <c r="K9" s="355"/>
    </row>
    <row r="10" spans="1:11" ht="12.75" customHeight="1">
      <c r="A10" s="5"/>
      <c r="B10" s="178"/>
      <c r="C10" s="355"/>
      <c r="D10" s="355"/>
      <c r="E10" s="355"/>
      <c r="F10" s="355"/>
      <c r="G10" s="355"/>
      <c r="H10" s="355"/>
      <c r="I10" s="355"/>
      <c r="J10" s="355"/>
      <c r="K10" s="355"/>
    </row>
    <row r="11" spans="1:11" ht="12.75" customHeight="1">
      <c r="A11" s="5"/>
      <c r="B11" s="50"/>
      <c r="C11" s="48"/>
      <c r="D11" s="48"/>
      <c r="E11" s="48"/>
      <c r="F11" s="48"/>
      <c r="G11" s="48"/>
      <c r="H11" s="48"/>
      <c r="I11" s="48"/>
      <c r="J11" s="48"/>
      <c r="K11" s="48"/>
    </row>
    <row r="12" spans="1:11" ht="18.75" customHeight="1">
      <c r="A12" s="5"/>
      <c r="B12" s="349" t="s">
        <v>208</v>
      </c>
      <c r="C12" s="349"/>
      <c r="D12" s="349"/>
      <c r="E12" s="349"/>
      <c r="F12" s="349"/>
      <c r="G12" s="349"/>
      <c r="H12" s="349"/>
      <c r="I12" s="349"/>
      <c r="J12" s="349"/>
      <c r="K12" s="349"/>
    </row>
    <row r="13" spans="1:11" ht="12.75" customHeight="1">
      <c r="A13" s="5"/>
      <c r="B13" s="6"/>
      <c r="C13" s="6"/>
      <c r="D13" s="6"/>
      <c r="E13" s="6"/>
      <c r="F13" s="6"/>
      <c r="G13" s="6"/>
      <c r="H13" s="6"/>
      <c r="I13" s="6"/>
      <c r="J13" s="6"/>
      <c r="K13" s="6"/>
    </row>
    <row r="14" spans="1:11" ht="23.25" customHeight="1">
      <c r="A14" s="5"/>
      <c r="B14" s="21"/>
      <c r="C14" s="396" t="s">
        <v>89</v>
      </c>
      <c r="D14" s="386"/>
      <c r="E14" s="386"/>
      <c r="F14" s="386"/>
      <c r="G14" s="386"/>
      <c r="H14" s="386"/>
      <c r="I14" s="386"/>
      <c r="J14" s="386"/>
      <c r="K14" s="6"/>
    </row>
    <row r="15" spans="1:11" ht="12.75" customHeight="1">
      <c r="A15" s="5"/>
      <c r="B15" s="6"/>
      <c r="C15" s="6"/>
      <c r="D15" s="6"/>
      <c r="E15" s="6"/>
      <c r="F15" s="6"/>
      <c r="G15" s="6"/>
      <c r="H15" s="6"/>
      <c r="I15" s="76"/>
      <c r="J15" s="76"/>
      <c r="K15" s="6"/>
    </row>
    <row r="16" spans="1:11" ht="12.75" customHeight="1">
      <c r="A16" s="5"/>
      <c r="B16" s="6"/>
      <c r="C16" s="6"/>
      <c r="D16" s="6"/>
      <c r="E16" s="6"/>
      <c r="F16" s="6"/>
      <c r="G16" s="6"/>
      <c r="H16" s="6"/>
      <c r="I16" s="76"/>
      <c r="J16" s="76"/>
      <c r="K16" s="6"/>
    </row>
    <row r="17" spans="1:11" ht="12.75" customHeight="1">
      <c r="A17" s="5"/>
      <c r="B17" s="6"/>
      <c r="C17" s="6"/>
      <c r="D17" s="6"/>
      <c r="E17" s="6"/>
      <c r="F17" s="6"/>
      <c r="G17" s="6"/>
      <c r="H17" s="6"/>
      <c r="I17" s="76"/>
      <c r="J17" s="76"/>
      <c r="K17" s="6"/>
    </row>
    <row r="18" spans="1:11" ht="12.75" customHeight="1">
      <c r="A18" s="5"/>
      <c r="B18" s="6"/>
      <c r="C18" s="6"/>
      <c r="D18" s="6"/>
      <c r="E18" s="6"/>
      <c r="F18" s="6"/>
      <c r="G18" s="6"/>
      <c r="H18" s="6"/>
      <c r="I18" s="76"/>
      <c r="J18" s="76"/>
      <c r="K18" s="6"/>
    </row>
    <row r="19" spans="1:11" ht="15.75" customHeight="1">
      <c r="A19" s="5"/>
      <c r="B19" s="6"/>
      <c r="C19" s="395" t="s">
        <v>90</v>
      </c>
      <c r="D19" s="394"/>
      <c r="E19" s="394"/>
      <c r="F19" s="394"/>
      <c r="G19" s="394"/>
      <c r="H19" s="394"/>
      <c r="I19" s="394"/>
      <c r="J19" s="394"/>
      <c r="K19" s="6"/>
    </row>
    <row r="20" spans="1:11" ht="15.75" customHeight="1">
      <c r="A20" s="5"/>
      <c r="B20" s="6"/>
      <c r="C20" s="394"/>
      <c r="D20" s="394"/>
      <c r="E20" s="394"/>
      <c r="F20" s="394"/>
      <c r="G20" s="394"/>
      <c r="H20" s="394"/>
      <c r="I20" s="394"/>
      <c r="J20" s="394"/>
      <c r="K20" s="6"/>
    </row>
    <row r="21" spans="1:11" ht="12.75" customHeight="1">
      <c r="A21" s="5"/>
      <c r="B21" s="6"/>
      <c r="C21" s="31"/>
      <c r="D21" s="6"/>
      <c r="E21" s="6"/>
      <c r="F21" s="6"/>
      <c r="G21" s="6"/>
      <c r="H21" s="6"/>
      <c r="I21" s="76"/>
      <c r="J21" s="76"/>
      <c r="K21" s="6"/>
    </row>
    <row r="22" spans="1:11" ht="12.75" customHeight="1">
      <c r="A22" s="5"/>
      <c r="B22" s="6"/>
      <c r="C22" s="16" t="s">
        <v>91</v>
      </c>
      <c r="D22" s="6"/>
      <c r="E22" s="6"/>
      <c r="F22" s="6"/>
      <c r="G22" s="6"/>
      <c r="H22" s="6"/>
      <c r="I22" s="76"/>
      <c r="J22" s="76"/>
      <c r="K22" s="6"/>
    </row>
    <row r="23" spans="1:11" ht="12.75" customHeight="1">
      <c r="A23" s="5"/>
      <c r="B23" s="6"/>
      <c r="C23" s="6"/>
      <c r="D23" s="6"/>
      <c r="E23" s="6"/>
      <c r="F23" s="6"/>
      <c r="G23" s="6"/>
      <c r="H23" s="6"/>
      <c r="I23" s="76"/>
      <c r="J23" s="76"/>
      <c r="K23" s="6"/>
    </row>
    <row r="24" spans="1:11" ht="12.75" customHeight="1">
      <c r="A24" s="5"/>
      <c r="B24" s="6"/>
      <c r="C24" s="6"/>
      <c r="D24" s="6"/>
      <c r="E24" s="6"/>
      <c r="F24" s="6"/>
      <c r="G24" s="6"/>
      <c r="H24" s="6"/>
      <c r="I24" s="76"/>
      <c r="J24" s="76"/>
      <c r="K24" s="6"/>
    </row>
    <row r="25" spans="1:11" ht="12.75" customHeight="1">
      <c r="A25" s="5"/>
      <c r="B25" s="6"/>
      <c r="C25" s="16" t="s">
        <v>66</v>
      </c>
      <c r="D25" s="6"/>
      <c r="E25" s="6"/>
      <c r="F25" s="6"/>
      <c r="G25" s="6"/>
      <c r="H25" s="6"/>
      <c r="I25" s="76"/>
      <c r="J25" s="76"/>
      <c r="K25" s="6"/>
    </row>
    <row r="26" spans="1:11" ht="12.75" customHeight="1">
      <c r="A26" s="5"/>
      <c r="B26" s="6"/>
      <c r="C26" s="6"/>
      <c r="D26" s="6"/>
      <c r="E26" s="6"/>
      <c r="F26" s="6"/>
      <c r="G26" s="6"/>
      <c r="H26" s="6"/>
      <c r="I26" s="76"/>
      <c r="J26" s="76"/>
      <c r="K26" s="6"/>
    </row>
    <row r="27" spans="1:11" ht="12.75" customHeight="1">
      <c r="A27" s="5"/>
      <c r="B27" s="6"/>
      <c r="C27" s="6"/>
      <c r="D27" s="6"/>
      <c r="E27" s="6"/>
      <c r="F27" s="6"/>
      <c r="G27" s="6"/>
      <c r="H27" s="6"/>
      <c r="I27" s="76"/>
      <c r="J27" s="76"/>
      <c r="K27" s="6"/>
    </row>
    <row r="28" spans="1:11" ht="12.75" customHeight="1">
      <c r="A28" s="5"/>
      <c r="B28" s="6"/>
      <c r="C28" s="223"/>
      <c r="D28" s="223"/>
      <c r="E28" s="223"/>
      <c r="F28" s="223"/>
      <c r="G28" s="223"/>
      <c r="H28" s="223"/>
      <c r="I28" s="223"/>
      <c r="J28" s="223"/>
      <c r="K28" s="6"/>
    </row>
    <row r="29" spans="1:11" ht="12.75" customHeight="1">
      <c r="A29" s="5"/>
      <c r="B29" s="6"/>
      <c r="C29" s="223"/>
      <c r="D29" s="223"/>
      <c r="E29" s="223"/>
      <c r="F29" s="6"/>
      <c r="G29" s="223"/>
      <c r="H29" s="223"/>
      <c r="I29" s="223"/>
      <c r="J29" s="223"/>
      <c r="K29" s="6"/>
    </row>
    <row r="30" spans="1:11" ht="12.75" customHeight="1">
      <c r="A30" s="5"/>
      <c r="B30" s="6"/>
      <c r="C30" s="223"/>
      <c r="D30" s="223"/>
      <c r="E30" s="223"/>
      <c r="F30" s="223"/>
      <c r="G30" s="223"/>
      <c r="H30" s="223"/>
      <c r="I30" s="223"/>
      <c r="J30" s="223"/>
      <c r="K30" s="6"/>
    </row>
    <row r="31" spans="1:11" ht="12.75" customHeight="1">
      <c r="A31" s="5"/>
      <c r="B31" s="6"/>
      <c r="C31" s="6"/>
      <c r="D31" s="6"/>
      <c r="E31" s="6"/>
      <c r="F31" s="6"/>
      <c r="G31" s="6"/>
      <c r="H31" s="6"/>
      <c r="I31" s="6"/>
      <c r="J31" s="6"/>
      <c r="K31" s="6"/>
    </row>
    <row r="32" spans="1:11" ht="12.75" customHeight="1">
      <c r="A32" s="5"/>
      <c r="B32" s="180"/>
      <c r="C32" s="23" t="s">
        <v>68</v>
      </c>
      <c r="D32" s="180"/>
      <c r="E32" s="180"/>
      <c r="F32" s="180"/>
      <c r="G32" s="180"/>
      <c r="H32" s="180"/>
      <c r="I32" s="180"/>
      <c r="J32" s="180"/>
      <c r="K32" s="180"/>
    </row>
    <row r="33" spans="1:11" ht="12.75" customHeight="1">
      <c r="A33" s="5"/>
      <c r="B33" s="180"/>
      <c r="C33" s="21"/>
      <c r="D33" s="180"/>
      <c r="E33" s="180"/>
      <c r="F33" s="180"/>
      <c r="G33" s="180"/>
      <c r="H33" s="180"/>
      <c r="I33" s="180"/>
      <c r="J33" s="180"/>
      <c r="K33" s="180"/>
    </row>
    <row r="34" spans="1:11" ht="13.5" customHeight="1">
      <c r="A34" s="5"/>
      <c r="B34" s="180"/>
      <c r="C34" s="385" t="s">
        <v>69</v>
      </c>
      <c r="D34" s="386"/>
      <c r="E34" s="386"/>
      <c r="F34" s="386"/>
      <c r="G34" s="386"/>
      <c r="H34" s="386"/>
      <c r="I34" s="386"/>
      <c r="J34" s="386"/>
      <c r="K34" s="180"/>
    </row>
    <row r="35" spans="1:11" ht="13.5" customHeight="1">
      <c r="A35" s="5"/>
      <c r="B35" s="180"/>
      <c r="C35" s="385" t="s">
        <v>92</v>
      </c>
      <c r="D35" s="386"/>
      <c r="E35" s="386"/>
      <c r="F35" s="386"/>
      <c r="G35" s="386"/>
      <c r="H35" s="386"/>
      <c r="I35" s="386"/>
      <c r="J35" s="386"/>
      <c r="K35" s="180"/>
    </row>
    <row r="36" spans="1:11" ht="13.5" customHeight="1">
      <c r="A36" s="5"/>
      <c r="B36" s="180"/>
      <c r="C36" s="385" t="s">
        <v>71</v>
      </c>
      <c r="D36" s="386"/>
      <c r="E36" s="386"/>
      <c r="F36" s="386"/>
      <c r="G36" s="386"/>
      <c r="H36" s="386"/>
      <c r="I36" s="386"/>
      <c r="J36" s="386"/>
      <c r="K36" s="180"/>
    </row>
    <row r="37" spans="1:11" ht="13.5" customHeight="1">
      <c r="A37" s="5"/>
      <c r="B37" s="180"/>
      <c r="C37" s="385" t="s">
        <v>72</v>
      </c>
      <c r="D37" s="386"/>
      <c r="E37" s="386"/>
      <c r="F37" s="386"/>
      <c r="G37" s="386"/>
      <c r="H37" s="386"/>
      <c r="I37" s="386"/>
      <c r="J37" s="386"/>
      <c r="K37" s="180"/>
    </row>
    <row r="38" spans="1:11" ht="12.75" customHeight="1">
      <c r="A38" s="5"/>
      <c r="B38" s="180"/>
      <c r="C38" s="21"/>
      <c r="D38" s="180"/>
      <c r="E38" s="180"/>
      <c r="F38" s="180"/>
      <c r="G38" s="180"/>
      <c r="H38" s="180"/>
      <c r="I38" s="180"/>
      <c r="J38" s="180"/>
      <c r="K38" s="180"/>
    </row>
    <row r="39" spans="1:11" ht="18" customHeight="1">
      <c r="A39" s="5"/>
      <c r="B39" s="180"/>
      <c r="C39" s="395" t="s">
        <v>93</v>
      </c>
      <c r="D39" s="394"/>
      <c r="E39" s="394"/>
      <c r="F39" s="394"/>
      <c r="G39" s="394"/>
      <c r="H39" s="394"/>
      <c r="I39" s="394"/>
      <c r="J39" s="394"/>
      <c r="K39" s="180"/>
    </row>
    <row r="40" spans="1:11" ht="12.95" customHeight="1">
      <c r="A40" s="5"/>
      <c r="B40" s="180"/>
      <c r="C40" s="394"/>
      <c r="D40" s="394"/>
      <c r="E40" s="394"/>
      <c r="F40" s="394"/>
      <c r="G40" s="394"/>
      <c r="H40" s="394"/>
      <c r="I40" s="394"/>
      <c r="J40" s="394"/>
      <c r="K40" s="180"/>
    </row>
    <row r="41" spans="1:11" ht="12.75" customHeight="1">
      <c r="A41" s="5"/>
      <c r="B41" s="180"/>
      <c r="C41" s="180"/>
      <c r="D41" s="180"/>
      <c r="E41" s="180"/>
      <c r="F41" s="180"/>
      <c r="G41" s="180"/>
      <c r="H41" s="180"/>
      <c r="I41" s="180"/>
      <c r="J41" s="180"/>
      <c r="K41" s="180"/>
    </row>
    <row r="42" spans="1:11" ht="12.75" customHeight="1">
      <c r="A42" s="5"/>
      <c r="B42" s="180"/>
      <c r="C42" s="180"/>
      <c r="D42" s="180"/>
      <c r="E42" s="181"/>
      <c r="F42" s="180"/>
      <c r="G42" s="180"/>
      <c r="H42" s="180"/>
      <c r="I42" s="180"/>
      <c r="J42" s="180"/>
      <c r="K42" s="180"/>
    </row>
    <row r="43" spans="1:11" ht="12.75" customHeight="1">
      <c r="A43" s="5"/>
      <c r="B43" s="180"/>
      <c r="C43" s="180"/>
      <c r="D43" s="180"/>
      <c r="E43" s="180"/>
      <c r="F43" s="180"/>
      <c r="G43" s="180"/>
      <c r="H43" s="180"/>
      <c r="I43" s="180"/>
      <c r="J43" s="180"/>
      <c r="K43" s="180"/>
    </row>
    <row r="44" spans="1:11" ht="12.75" customHeight="1">
      <c r="A44" s="5"/>
      <c r="B44" s="180"/>
      <c r="C44" s="395" t="s">
        <v>94</v>
      </c>
      <c r="D44" s="394"/>
      <c r="E44" s="394"/>
      <c r="F44" s="394"/>
      <c r="G44" s="394"/>
      <c r="H44" s="394"/>
      <c r="I44" s="394"/>
      <c r="J44" s="394"/>
      <c r="K44" s="180"/>
    </row>
    <row r="45" spans="1:11" ht="12.75" customHeight="1">
      <c r="A45" s="5"/>
      <c r="B45" s="180"/>
      <c r="C45" s="394"/>
      <c r="D45" s="394"/>
      <c r="E45" s="394"/>
      <c r="F45" s="394"/>
      <c r="G45" s="394"/>
      <c r="H45" s="394"/>
      <c r="I45" s="394"/>
      <c r="J45" s="394"/>
      <c r="K45" s="180"/>
    </row>
    <row r="46" spans="1:11" ht="12.75" customHeight="1">
      <c r="A46" s="5"/>
      <c r="B46" s="6"/>
      <c r="C46" s="6"/>
      <c r="D46" s="6"/>
      <c r="E46" s="6"/>
      <c r="F46" s="6"/>
      <c r="G46" s="6"/>
      <c r="H46" s="6"/>
      <c r="I46" s="6"/>
      <c r="J46" s="6"/>
      <c r="K46" s="6"/>
    </row>
    <row r="47" spans="1:11" ht="12.75" customHeight="1">
      <c r="A47" s="5"/>
      <c r="B47" s="6"/>
      <c r="C47" s="6"/>
      <c r="D47" s="6"/>
      <c r="E47" s="6"/>
      <c r="F47" s="6"/>
      <c r="G47" s="6"/>
      <c r="H47" s="6"/>
      <c r="I47" s="6"/>
      <c r="J47" s="6"/>
      <c r="K47" s="6"/>
    </row>
    <row r="48" spans="1:11" ht="12.75" customHeight="1">
      <c r="A48" s="5"/>
      <c r="B48" s="6"/>
      <c r="C48" s="6"/>
      <c r="D48" s="6"/>
      <c r="E48" s="6"/>
      <c r="F48" s="6"/>
      <c r="G48" s="6"/>
      <c r="H48" s="6"/>
      <c r="I48" s="6"/>
      <c r="J48" s="6"/>
      <c r="K48" s="6"/>
    </row>
    <row r="49" spans="1:11" ht="12.75" customHeight="1">
      <c r="A49" s="5"/>
      <c r="B49" s="6"/>
      <c r="C49" s="6"/>
      <c r="D49" s="6"/>
      <c r="E49" s="6"/>
      <c r="F49" s="6"/>
      <c r="G49" s="6"/>
      <c r="H49" s="6"/>
      <c r="I49" s="6"/>
      <c r="J49" s="6"/>
      <c r="K49" s="6"/>
    </row>
    <row r="50" spans="1:11" ht="12.75" customHeight="1">
      <c r="A50" s="5"/>
      <c r="B50" s="6"/>
      <c r="C50" s="6"/>
      <c r="D50" s="6"/>
      <c r="E50" s="6"/>
      <c r="F50" s="6"/>
      <c r="G50" s="6"/>
      <c r="H50" s="6"/>
      <c r="I50" s="6"/>
      <c r="J50" s="6"/>
      <c r="K50" s="6"/>
    </row>
    <row r="51" spans="1:11" ht="12.75" customHeight="1">
      <c r="A51" s="5"/>
      <c r="B51" s="6"/>
      <c r="C51" s="6"/>
      <c r="D51" s="6"/>
      <c r="E51" s="6"/>
      <c r="F51" s="6"/>
      <c r="G51" s="6"/>
      <c r="H51" s="6"/>
      <c r="I51" s="6"/>
      <c r="J51" s="6"/>
      <c r="K51" s="6"/>
    </row>
    <row r="52" spans="1:11" ht="12.75" customHeight="1">
      <c r="A52" s="5"/>
      <c r="B52" s="6"/>
      <c r="C52" s="6"/>
      <c r="D52" s="6"/>
      <c r="E52" s="6"/>
      <c r="F52" s="6"/>
      <c r="G52" s="6"/>
      <c r="H52" s="6"/>
      <c r="I52" s="6"/>
      <c r="J52" s="6"/>
      <c r="K52" s="6"/>
    </row>
    <row r="53" spans="1:11" ht="15.75" customHeight="1">
      <c r="A53" s="6"/>
      <c r="B53" s="367" t="s">
        <v>12</v>
      </c>
      <c r="C53" s="367"/>
      <c r="D53" s="367"/>
      <c r="E53" s="367"/>
      <c r="F53" s="367"/>
      <c r="G53" s="368" t="s">
        <v>13</v>
      </c>
      <c r="H53" s="368"/>
      <c r="I53" s="368"/>
      <c r="J53" s="368"/>
      <c r="K53" s="368"/>
    </row>
  </sheetData>
  <mergeCells count="15">
    <mergeCell ref="F2:K2"/>
    <mergeCell ref="B6:F6"/>
    <mergeCell ref="C8:K10"/>
    <mergeCell ref="G6:K6"/>
    <mergeCell ref="B12:K12"/>
    <mergeCell ref="B53:F53"/>
    <mergeCell ref="G53:K53"/>
    <mergeCell ref="C39:J40"/>
    <mergeCell ref="C44:J45"/>
    <mergeCell ref="C14:J14"/>
    <mergeCell ref="C19:J20"/>
    <mergeCell ref="C34:J34"/>
    <mergeCell ref="C35:J35"/>
    <mergeCell ref="C36:J36"/>
    <mergeCell ref="C37:J37"/>
  </mergeCells>
  <hyperlinks>
    <hyperlink ref="B4" location="Ejercicios!A1" display="Volver a ejercicios" xr:uid="{00000000-0004-0000-0900-000000000000}"/>
    <hyperlink ref="K4" location="Índice!A1" display="Volver al índice" xr:uid="{00000000-0004-0000-0900-000001000000}"/>
  </hyperlinks>
  <pageMargins left="0.75" right="0.75" top="1" bottom="1" header="0.5" footer="0.5"/>
  <pageSetup scale="76" orientation="portrait"/>
  <headerFooter>
    <oddFooter>&amp;R&amp;"Arial,Regular"&amp;10&amp;K000000Rta_4.7</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4eee3c-f659-4f81-b2d9-02942ce1b1fa">
      <Terms xmlns="http://schemas.microsoft.com/office/infopath/2007/PartnerControls"/>
    </lcf76f155ced4ddcb4097134ff3c332f>
    <TaxCatchAll xmlns="b183ef87-3535-4817-8f7b-f133d54495c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63F23ED8DCB5243A19CB2DE7C79C76E" ma:contentTypeVersion="11" ma:contentTypeDescription="Create a new document." ma:contentTypeScope="" ma:versionID="4bb0b7fb55334bfce4aac631958a1993">
  <xsd:schema xmlns:xsd="http://www.w3.org/2001/XMLSchema" xmlns:xs="http://www.w3.org/2001/XMLSchema" xmlns:p="http://schemas.microsoft.com/office/2006/metadata/properties" xmlns:ns2="bb4eee3c-f659-4f81-b2d9-02942ce1b1fa" xmlns:ns3="b183ef87-3535-4817-8f7b-f133d54495c6" targetNamespace="http://schemas.microsoft.com/office/2006/metadata/properties" ma:root="true" ma:fieldsID="e7c3fdd9400b32c4f7b423dc1b4ae165" ns2:_="" ns3:_="">
    <xsd:import namespace="bb4eee3c-f659-4f81-b2d9-02942ce1b1fa"/>
    <xsd:import namespace="b183ef87-3535-4817-8f7b-f133d54495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eee3c-f659-4f81-b2d9-02942ce1b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37e28e-12b5-4fa1-a817-aeba67de8d9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83ef87-3535-4817-8f7b-f133d54495c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3d71df-b55b-4169-a882-a9b0ea04c153}" ma:internalName="TaxCatchAll" ma:showField="CatchAllData" ma:web="b183ef87-3535-4817-8f7b-f133d5449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B74D7C-2CF6-4D82-876A-AC7B5538C979}">
  <ds:schemaRefs>
    <ds:schemaRef ds:uri="http://schemas.microsoft.com/office/2006/metadata/properties"/>
    <ds:schemaRef ds:uri="http://schemas.microsoft.com/office/infopath/2007/PartnerControls"/>
    <ds:schemaRef ds:uri="fea8e632-d9c0-4294-b591-1d132fd72384"/>
    <ds:schemaRef ds:uri="301b2828-a803-4682-b137-b041b8257691"/>
  </ds:schemaRefs>
</ds:datastoreItem>
</file>

<file path=customXml/itemProps2.xml><?xml version="1.0" encoding="utf-8"?>
<ds:datastoreItem xmlns:ds="http://schemas.openxmlformats.org/officeDocument/2006/customXml" ds:itemID="{89BC5243-FD12-4FC5-B76F-E637AA7E50E4}"/>
</file>

<file path=customXml/itemProps3.xml><?xml version="1.0" encoding="utf-8"?>
<ds:datastoreItem xmlns:ds="http://schemas.openxmlformats.org/officeDocument/2006/customXml" ds:itemID="{C5BBF248-30E8-456A-8D3E-9733A3A5B3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Índice</vt:lpstr>
      <vt:lpstr>Ejercicios</vt:lpstr>
      <vt:lpstr>Rta_4.1</vt:lpstr>
      <vt:lpstr>Rta_4.2</vt:lpstr>
      <vt:lpstr>Rta_4.3</vt:lpstr>
      <vt:lpstr>Rta_4.4</vt:lpstr>
      <vt:lpstr>Rta_4.5</vt:lpstr>
      <vt:lpstr>Rta_4.6</vt:lpstr>
      <vt:lpstr>Rta_4.7</vt:lpstr>
      <vt:lpstr>Rta_4.8</vt:lpstr>
      <vt:lpstr>Rta_4.9</vt:lpstr>
      <vt:lpstr>Rta_4.10</vt:lpstr>
      <vt:lpstr>Rta_4.11</vt:lpstr>
      <vt:lpstr>Fuentes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Camilo Osorio Colonia</dc:creator>
  <cp:lastModifiedBy>Victor Manuel Sarmiento Garcia</cp:lastModifiedBy>
  <dcterms:created xsi:type="dcterms:W3CDTF">2023-10-08T16:45:31Z</dcterms:created>
  <dcterms:modified xsi:type="dcterms:W3CDTF">2024-01-29T19:01:41Z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0x010100963F23ED8DCB5243A19CB2DE7C79C76E</vt:lpwstr>
  </property>
  <property fmtid="{D5CDD505-2E9C-101B-9397-08002B2CF9AE}" pid="3" name="MediaServiceImageTags">
    <vt:lpwstr/>
  </property>
</Properties>
</file>